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320\RedirectedFolders\vilagia\Desktop\Újrónafő\Újrónafő 2026\Rendelet módosítás 2026.09\"/>
    </mc:Choice>
  </mc:AlternateContent>
  <xr:revisionPtr revIDLastSave="0" documentId="13_ncr:1_{1B86000D-D1E9-46FA-A1A7-E03735B9ACFE}" xr6:coauthVersionLast="47" xr6:coauthVersionMax="47" xr10:uidLastSave="{00000000-0000-0000-0000-000000000000}"/>
  <bookViews>
    <workbookView xWindow="-120" yWindow="-120" windowWidth="29040" windowHeight="15840" firstSheet="1" activeTab="1" xr2:uid="{263BF4C8-2794-4D83-A376-2C3459B9E18D}"/>
  </bookViews>
  <sheets>
    <sheet name="Globál" sheetId="4" r:id="rId1"/>
    <sheet name="Önkormányzat" sheetId="2" r:id="rId2"/>
    <sheet name="Óvoda" sheetId="3" r:id="rId3"/>
    <sheet name="Beruházás, felújítás" sheetId="6" r:id="rId4"/>
    <sheet name="Működési, felhalmozási c. kiadá" sheetId="7" r:id="rId5"/>
  </sheets>
  <definedNames>
    <definedName name="_xlnm.Print_Area" localSheetId="3">'Beruházás, felújítás'!$A$1:$H$23</definedName>
    <definedName name="_xlnm.Print_Area" localSheetId="0">Globál!$A$1:$L$97</definedName>
    <definedName name="_xlnm.Print_Area" localSheetId="2">Óvoda!$A$1:$G$98</definedName>
    <definedName name="_xlnm.Print_Area" localSheetId="1">Önkormányzat!$A$1:$G$97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7" l="1"/>
  <c r="E14" i="7"/>
  <c r="G2" i="4"/>
  <c r="D21" i="7"/>
  <c r="D17" i="7"/>
  <c r="D14" i="7"/>
  <c r="D7" i="7"/>
  <c r="D4" i="7"/>
  <c r="D19" i="7" s="1"/>
  <c r="C21" i="7" l="1"/>
  <c r="C17" i="7"/>
  <c r="C14" i="7"/>
  <c r="C7" i="7"/>
  <c r="C4" i="7"/>
  <c r="C19" i="7" l="1"/>
  <c r="G22" i="6"/>
  <c r="F22" i="6"/>
  <c r="F23" i="6" s="1"/>
  <c r="E22" i="6"/>
  <c r="D22" i="6"/>
  <c r="D23" i="6" s="1"/>
  <c r="C22" i="6"/>
  <c r="B22" i="6"/>
  <c r="B23" i="6" s="1"/>
  <c r="G11" i="6"/>
  <c r="F11" i="6"/>
  <c r="E11" i="6"/>
  <c r="D11" i="6"/>
  <c r="C11" i="6"/>
  <c r="B11" i="6"/>
  <c r="D12" i="6" l="1"/>
  <c r="B12" i="6"/>
  <c r="F12" i="6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2" i="4"/>
  <c r="E76" i="2"/>
  <c r="E82" i="2" s="1"/>
  <c r="E92" i="2" s="1"/>
  <c r="D82" i="2"/>
  <c r="D92" i="2" s="1"/>
  <c r="G74" i="2"/>
  <c r="G73" i="2"/>
  <c r="D66" i="2"/>
  <c r="E66" i="2"/>
  <c r="F66" i="2"/>
  <c r="F59" i="2"/>
  <c r="F41" i="2"/>
  <c r="E65" i="2"/>
  <c r="F65" i="2"/>
  <c r="D65" i="2"/>
  <c r="E65" i="3" l="1"/>
  <c r="F65" i="3"/>
  <c r="L65" i="4" s="1"/>
  <c r="E66" i="3"/>
  <c r="E67" i="3" s="1"/>
  <c r="F66" i="3"/>
  <c r="F67" i="3" s="1"/>
  <c r="D66" i="3"/>
  <c r="D65" i="3"/>
  <c r="J71" i="4"/>
  <c r="K71" i="4"/>
  <c r="L71" i="4"/>
  <c r="J72" i="4"/>
  <c r="K72" i="4"/>
  <c r="L72" i="4"/>
  <c r="J73" i="4"/>
  <c r="K73" i="4"/>
  <c r="L73" i="4"/>
  <c r="J74" i="4"/>
  <c r="K74" i="4"/>
  <c r="L74" i="4"/>
  <c r="J75" i="4"/>
  <c r="K75" i="4"/>
  <c r="L75" i="4"/>
  <c r="J76" i="4"/>
  <c r="K76" i="4"/>
  <c r="L76" i="4"/>
  <c r="J77" i="4"/>
  <c r="K77" i="4"/>
  <c r="L77" i="4"/>
  <c r="J78" i="4"/>
  <c r="K78" i="4"/>
  <c r="L78" i="4"/>
  <c r="J79" i="4"/>
  <c r="K79" i="4"/>
  <c r="L79" i="4"/>
  <c r="J80" i="4"/>
  <c r="K80" i="4"/>
  <c r="L80" i="4"/>
  <c r="J81" i="4"/>
  <c r="K81" i="4"/>
  <c r="L81" i="4"/>
  <c r="J82" i="4"/>
  <c r="K82" i="4"/>
  <c r="L82" i="4"/>
  <c r="J83" i="4"/>
  <c r="K83" i="4"/>
  <c r="L83" i="4"/>
  <c r="J84" i="4"/>
  <c r="D84" i="4" s="1"/>
  <c r="K84" i="4"/>
  <c r="L84" i="4"/>
  <c r="J85" i="4"/>
  <c r="K85" i="4"/>
  <c r="L85" i="4"/>
  <c r="J86" i="4"/>
  <c r="K86" i="4"/>
  <c r="L86" i="4"/>
  <c r="J87" i="4"/>
  <c r="K87" i="4"/>
  <c r="L87" i="4"/>
  <c r="J88" i="4"/>
  <c r="D88" i="4" s="1"/>
  <c r="K88" i="4"/>
  <c r="L88" i="4"/>
  <c r="J89" i="4"/>
  <c r="K89" i="4"/>
  <c r="L89" i="4"/>
  <c r="J90" i="4"/>
  <c r="K90" i="4"/>
  <c r="L90" i="4"/>
  <c r="J91" i="4"/>
  <c r="K91" i="4"/>
  <c r="L91" i="4"/>
  <c r="J93" i="4"/>
  <c r="K93" i="4"/>
  <c r="L93" i="4"/>
  <c r="J94" i="4"/>
  <c r="K94" i="4"/>
  <c r="L94" i="4"/>
  <c r="J95" i="4"/>
  <c r="K95" i="4"/>
  <c r="L95" i="4"/>
  <c r="J96" i="4"/>
  <c r="K96" i="4"/>
  <c r="L96" i="4"/>
  <c r="K70" i="4"/>
  <c r="L70" i="4"/>
  <c r="F70" i="4" s="1"/>
  <c r="J70" i="4"/>
  <c r="D70" i="4" s="1"/>
  <c r="K2" i="4"/>
  <c r="L2" i="4"/>
  <c r="K3" i="4"/>
  <c r="L3" i="4"/>
  <c r="F3" i="4" s="1"/>
  <c r="K4" i="4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F11" i="4" s="1"/>
  <c r="K12" i="4"/>
  <c r="L12" i="4"/>
  <c r="K13" i="4"/>
  <c r="L13" i="4"/>
  <c r="K14" i="4"/>
  <c r="L14" i="4"/>
  <c r="K15" i="4"/>
  <c r="L15" i="4"/>
  <c r="F15" i="4" s="1"/>
  <c r="K16" i="4"/>
  <c r="L16" i="4"/>
  <c r="K17" i="4"/>
  <c r="L17" i="4"/>
  <c r="K18" i="4"/>
  <c r="L18" i="4"/>
  <c r="K19" i="4"/>
  <c r="L19" i="4"/>
  <c r="F19" i="4" s="1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F31" i="4" s="1"/>
  <c r="K32" i="4"/>
  <c r="L32" i="4"/>
  <c r="K33" i="4"/>
  <c r="L33" i="4"/>
  <c r="K34" i="4"/>
  <c r="L34" i="4"/>
  <c r="K35" i="4"/>
  <c r="L35" i="4"/>
  <c r="F35" i="4" s="1"/>
  <c r="K36" i="4"/>
  <c r="L36" i="4"/>
  <c r="K37" i="4"/>
  <c r="L37" i="4"/>
  <c r="K38" i="4"/>
  <c r="L38" i="4"/>
  <c r="K39" i="4"/>
  <c r="L39" i="4"/>
  <c r="F39" i="4" s="1"/>
  <c r="K40" i="4"/>
  <c r="L40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F51" i="4" s="1"/>
  <c r="K52" i="4"/>
  <c r="L52" i="4"/>
  <c r="K53" i="4"/>
  <c r="L53" i="4"/>
  <c r="K54" i="4"/>
  <c r="L54" i="4"/>
  <c r="K55" i="4"/>
  <c r="L55" i="4"/>
  <c r="F55" i="4" s="1"/>
  <c r="K56" i="4"/>
  <c r="L56" i="4"/>
  <c r="K57" i="4"/>
  <c r="L57" i="4"/>
  <c r="K58" i="4"/>
  <c r="L58" i="4"/>
  <c r="K59" i="4"/>
  <c r="L59" i="4"/>
  <c r="K61" i="4"/>
  <c r="L61" i="4"/>
  <c r="K62" i="4"/>
  <c r="L62" i="4"/>
  <c r="K63" i="4"/>
  <c r="L63" i="4"/>
  <c r="K64" i="4"/>
  <c r="L64" i="4"/>
  <c r="F64" i="4" s="1"/>
  <c r="K65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1" i="4"/>
  <c r="J62" i="4"/>
  <c r="J63" i="4"/>
  <c r="D63" i="4" s="1"/>
  <c r="J64" i="4"/>
  <c r="D64" i="4" s="1"/>
  <c r="J65" i="4"/>
  <c r="J2" i="4"/>
  <c r="I71" i="4"/>
  <c r="F71" i="4" s="1"/>
  <c r="I72" i="4"/>
  <c r="F72" i="4" s="1"/>
  <c r="I73" i="4"/>
  <c r="I74" i="4"/>
  <c r="I75" i="4"/>
  <c r="F75" i="4" s="1"/>
  <c r="I76" i="4"/>
  <c r="F76" i="4" s="1"/>
  <c r="I77" i="4"/>
  <c r="I78" i="4"/>
  <c r="I79" i="4"/>
  <c r="I80" i="4"/>
  <c r="I81" i="4"/>
  <c r="I83" i="4"/>
  <c r="I84" i="4"/>
  <c r="I85" i="4"/>
  <c r="F85" i="4" s="1"/>
  <c r="I86" i="4"/>
  <c r="I87" i="4"/>
  <c r="I88" i="4"/>
  <c r="I89" i="4"/>
  <c r="I90" i="4"/>
  <c r="I91" i="4"/>
  <c r="I93" i="4"/>
  <c r="F93" i="4" s="1"/>
  <c r="I94" i="4"/>
  <c r="I70" i="4"/>
  <c r="I3" i="4"/>
  <c r="I4" i="4"/>
  <c r="I5" i="4"/>
  <c r="I6" i="4"/>
  <c r="F6" i="4" s="1"/>
  <c r="I7" i="4"/>
  <c r="I8" i="4"/>
  <c r="I9" i="4"/>
  <c r="I11" i="4"/>
  <c r="I12" i="4"/>
  <c r="I13" i="4"/>
  <c r="I14" i="4"/>
  <c r="F14" i="4" s="1"/>
  <c r="I15" i="4"/>
  <c r="I17" i="4"/>
  <c r="I18" i="4"/>
  <c r="F18" i="4" s="1"/>
  <c r="I19" i="4"/>
  <c r="I20" i="4"/>
  <c r="I21" i="4"/>
  <c r="I22" i="4"/>
  <c r="F22" i="4" s="1"/>
  <c r="I24" i="4"/>
  <c r="F24" i="4" s="1"/>
  <c r="I25" i="4"/>
  <c r="I26" i="4"/>
  <c r="F26" i="4" s="1"/>
  <c r="I27" i="4"/>
  <c r="I28" i="4"/>
  <c r="F28" i="4" s="1"/>
  <c r="I30" i="4"/>
  <c r="F30" i="4" s="1"/>
  <c r="I31" i="4"/>
  <c r="I32" i="4"/>
  <c r="F32" i="4" s="1"/>
  <c r="I33" i="4"/>
  <c r="I34" i="4"/>
  <c r="F34" i="4" s="1"/>
  <c r="I35" i="4"/>
  <c r="I36" i="4"/>
  <c r="I37" i="4"/>
  <c r="I38" i="4"/>
  <c r="F38" i="4" s="1"/>
  <c r="I39" i="4"/>
  <c r="I40" i="4"/>
  <c r="F40" i="4" s="1"/>
  <c r="I42" i="4"/>
  <c r="F42" i="4" s="1"/>
  <c r="I43" i="4"/>
  <c r="I44" i="4"/>
  <c r="I45" i="4"/>
  <c r="I46" i="4"/>
  <c r="F46" i="4" s="1"/>
  <c r="I48" i="4"/>
  <c r="I49" i="4"/>
  <c r="I50" i="4"/>
  <c r="F50" i="4" s="1"/>
  <c r="I51" i="4"/>
  <c r="I52" i="4"/>
  <c r="I53" i="4"/>
  <c r="I54" i="4"/>
  <c r="F54" i="4" s="1"/>
  <c r="I55" i="4"/>
  <c r="I56" i="4"/>
  <c r="I57" i="4"/>
  <c r="I58" i="4"/>
  <c r="F58" i="4" s="1"/>
  <c r="I59" i="4"/>
  <c r="I61" i="4"/>
  <c r="I62" i="4"/>
  <c r="I63" i="4"/>
  <c r="I64" i="4"/>
  <c r="I65" i="4"/>
  <c r="I2" i="4"/>
  <c r="H71" i="4"/>
  <c r="H72" i="4"/>
  <c r="H73" i="4"/>
  <c r="H74" i="4"/>
  <c r="E74" i="4" s="1"/>
  <c r="H75" i="4"/>
  <c r="H77" i="4"/>
  <c r="H78" i="4"/>
  <c r="E78" i="4" s="1"/>
  <c r="H79" i="4"/>
  <c r="E79" i="4" s="1"/>
  <c r="H80" i="4"/>
  <c r="E80" i="4" s="1"/>
  <c r="H83" i="4"/>
  <c r="H84" i="4"/>
  <c r="H85" i="4"/>
  <c r="H86" i="4"/>
  <c r="E86" i="4" s="1"/>
  <c r="H87" i="4"/>
  <c r="H88" i="4"/>
  <c r="H89" i="4"/>
  <c r="H90" i="4"/>
  <c r="E90" i="4" s="1"/>
  <c r="H93" i="4"/>
  <c r="H94" i="4"/>
  <c r="E94" i="4" s="1"/>
  <c r="H70" i="4"/>
  <c r="E70" i="4" s="1"/>
  <c r="H3" i="4"/>
  <c r="E3" i="4" s="1"/>
  <c r="H4" i="4"/>
  <c r="E4" i="4" s="1"/>
  <c r="H5" i="4"/>
  <c r="H7" i="4"/>
  <c r="H8" i="4"/>
  <c r="H9" i="4"/>
  <c r="H11" i="4"/>
  <c r="H12" i="4"/>
  <c r="H13" i="4"/>
  <c r="H14" i="4"/>
  <c r="E14" i="4" s="1"/>
  <c r="H15" i="4"/>
  <c r="H17" i="4"/>
  <c r="H18" i="4"/>
  <c r="E18" i="4" s="1"/>
  <c r="H19" i="4"/>
  <c r="H20" i="4"/>
  <c r="H21" i="4"/>
  <c r="H22" i="4"/>
  <c r="E22" i="4" s="1"/>
  <c r="H23" i="4"/>
  <c r="E23" i="4" s="1"/>
  <c r="H24" i="4"/>
  <c r="H25" i="4"/>
  <c r="E25" i="4" s="1"/>
  <c r="H26" i="4"/>
  <c r="E26" i="4" s="1"/>
  <c r="H27" i="4"/>
  <c r="E27" i="4" s="1"/>
  <c r="H28" i="4"/>
  <c r="E28" i="4" s="1"/>
  <c r="H30" i="4"/>
  <c r="E30" i="4" s="1"/>
  <c r="H31" i="4"/>
  <c r="E31" i="4" s="1"/>
  <c r="H32" i="4"/>
  <c r="E32" i="4" s="1"/>
  <c r="H33" i="4"/>
  <c r="H34" i="4"/>
  <c r="E34" i="4" s="1"/>
  <c r="H35" i="4"/>
  <c r="E35" i="4" s="1"/>
  <c r="H36" i="4"/>
  <c r="H37" i="4"/>
  <c r="E37" i="4" s="1"/>
  <c r="H38" i="4"/>
  <c r="E38" i="4" s="1"/>
  <c r="H39" i="4"/>
  <c r="H40" i="4"/>
  <c r="H42" i="4"/>
  <c r="E42" i="4" s="1"/>
  <c r="H43" i="4"/>
  <c r="E43" i="4" s="1"/>
  <c r="H44" i="4"/>
  <c r="H45" i="4"/>
  <c r="H46" i="4"/>
  <c r="E46" i="4" s="1"/>
  <c r="H48" i="4"/>
  <c r="H49" i="4"/>
  <c r="H50" i="4"/>
  <c r="E50" i="4" s="1"/>
  <c r="H51" i="4"/>
  <c r="H52" i="4"/>
  <c r="H53" i="4"/>
  <c r="H54" i="4"/>
  <c r="E54" i="4" s="1"/>
  <c r="H55" i="4"/>
  <c r="H56" i="4"/>
  <c r="H57" i="4"/>
  <c r="H58" i="4"/>
  <c r="E58" i="4" s="1"/>
  <c r="H59" i="4"/>
  <c r="H61" i="4"/>
  <c r="E61" i="4" s="1"/>
  <c r="H62" i="4"/>
  <c r="H63" i="4"/>
  <c r="H64" i="4"/>
  <c r="H2" i="4"/>
  <c r="G71" i="4"/>
  <c r="D71" i="4" s="1"/>
  <c r="G72" i="4"/>
  <c r="G73" i="4"/>
  <c r="G74" i="4"/>
  <c r="D74" i="4" s="1"/>
  <c r="G75" i="4"/>
  <c r="G77" i="4"/>
  <c r="G78" i="4"/>
  <c r="D78" i="4" s="1"/>
  <c r="G79" i="4"/>
  <c r="D79" i="4" s="1"/>
  <c r="G80" i="4"/>
  <c r="D80" i="4" s="1"/>
  <c r="G83" i="4"/>
  <c r="G84" i="4"/>
  <c r="G85" i="4"/>
  <c r="D85" i="4" s="1"/>
  <c r="G86" i="4"/>
  <c r="D86" i="4" s="1"/>
  <c r="G87" i="4"/>
  <c r="G88" i="4"/>
  <c r="G89" i="4"/>
  <c r="G90" i="4"/>
  <c r="D90" i="4" s="1"/>
  <c r="G93" i="4"/>
  <c r="G94" i="4"/>
  <c r="D94" i="4" s="1"/>
  <c r="G70" i="4"/>
  <c r="G3" i="4"/>
  <c r="D3" i="4" s="1"/>
  <c r="G4" i="4"/>
  <c r="D4" i="4" s="1"/>
  <c r="G5" i="4"/>
  <c r="D5" i="4" s="1"/>
  <c r="G7" i="4"/>
  <c r="D7" i="4" s="1"/>
  <c r="G8" i="4"/>
  <c r="G9" i="4"/>
  <c r="D9" i="4" s="1"/>
  <c r="G11" i="4"/>
  <c r="G12" i="4"/>
  <c r="G13" i="4"/>
  <c r="D13" i="4" s="1"/>
  <c r="G14" i="4"/>
  <c r="D14" i="4" s="1"/>
  <c r="G15" i="4"/>
  <c r="G17" i="4"/>
  <c r="D17" i="4" s="1"/>
  <c r="G18" i="4"/>
  <c r="D18" i="4" s="1"/>
  <c r="G19" i="4"/>
  <c r="G20" i="4"/>
  <c r="G21" i="4"/>
  <c r="D21" i="4" s="1"/>
  <c r="G22" i="4"/>
  <c r="D22" i="4" s="1"/>
  <c r="G23" i="4"/>
  <c r="D23" i="4" s="1"/>
  <c r="G24" i="4"/>
  <c r="G25" i="4"/>
  <c r="D25" i="4" s="1"/>
  <c r="G26" i="4"/>
  <c r="D26" i="4" s="1"/>
  <c r="G27" i="4"/>
  <c r="G28" i="4"/>
  <c r="G30" i="4"/>
  <c r="D30" i="4" s="1"/>
  <c r="G31" i="4"/>
  <c r="D31" i="4" s="1"/>
  <c r="G32" i="4"/>
  <c r="D32" i="4" s="1"/>
  <c r="G33" i="4"/>
  <c r="D33" i="4" s="1"/>
  <c r="G34" i="4"/>
  <c r="D34" i="4" s="1"/>
  <c r="G35" i="4"/>
  <c r="G36" i="4"/>
  <c r="D36" i="4" s="1"/>
  <c r="G37" i="4"/>
  <c r="D37" i="4" s="1"/>
  <c r="G38" i="4"/>
  <c r="D38" i="4" s="1"/>
  <c r="G39" i="4"/>
  <c r="D39" i="4" s="1"/>
  <c r="G40" i="4"/>
  <c r="G42" i="4"/>
  <c r="D42" i="4" s="1"/>
  <c r="G43" i="4"/>
  <c r="D43" i="4" s="1"/>
  <c r="G44" i="4"/>
  <c r="G45" i="4"/>
  <c r="D45" i="4" s="1"/>
  <c r="G46" i="4"/>
  <c r="D46" i="4" s="1"/>
  <c r="G48" i="4"/>
  <c r="G49" i="4"/>
  <c r="D49" i="4" s="1"/>
  <c r="G50" i="4"/>
  <c r="D50" i="4" s="1"/>
  <c r="G51" i="4"/>
  <c r="G52" i="4"/>
  <c r="G53" i="4"/>
  <c r="D53" i="4" s="1"/>
  <c r="G54" i="4"/>
  <c r="D54" i="4" s="1"/>
  <c r="G55" i="4"/>
  <c r="G56" i="4"/>
  <c r="G57" i="4"/>
  <c r="D57" i="4" s="1"/>
  <c r="G58" i="4"/>
  <c r="D58" i="4" s="1"/>
  <c r="G59" i="4"/>
  <c r="G61" i="4"/>
  <c r="D61" i="4" s="1"/>
  <c r="G63" i="4"/>
  <c r="G64" i="4"/>
  <c r="G65" i="4"/>
  <c r="D2" i="4"/>
  <c r="F73" i="4"/>
  <c r="F77" i="4"/>
  <c r="F79" i="4"/>
  <c r="F80" i="4"/>
  <c r="F81" i="4"/>
  <c r="F83" i="4"/>
  <c r="F84" i="4"/>
  <c r="F87" i="4"/>
  <c r="F88" i="4"/>
  <c r="F89" i="4"/>
  <c r="F91" i="4"/>
  <c r="F4" i="4"/>
  <c r="F8" i="4"/>
  <c r="F12" i="4"/>
  <c r="F20" i="4"/>
  <c r="F36" i="4"/>
  <c r="F44" i="4"/>
  <c r="F48" i="4"/>
  <c r="F52" i="4"/>
  <c r="F56" i="4"/>
  <c r="F2" i="4"/>
  <c r="E71" i="4"/>
  <c r="E72" i="4"/>
  <c r="E75" i="4"/>
  <c r="E83" i="4"/>
  <c r="E84" i="4"/>
  <c r="E87" i="4"/>
  <c r="E88" i="4"/>
  <c r="E5" i="4"/>
  <c r="E7" i="4"/>
  <c r="E8" i="4"/>
  <c r="E9" i="4"/>
  <c r="E11" i="4"/>
  <c r="E12" i="4"/>
  <c r="E13" i="4"/>
  <c r="E15" i="4"/>
  <c r="E17" i="4"/>
  <c r="E19" i="4"/>
  <c r="E20" i="4"/>
  <c r="E21" i="4"/>
  <c r="E24" i="4"/>
  <c r="E33" i="4"/>
  <c r="E36" i="4"/>
  <c r="E39" i="4"/>
  <c r="E40" i="4"/>
  <c r="E44" i="4"/>
  <c r="E45" i="4"/>
  <c r="E48" i="4"/>
  <c r="E49" i="4"/>
  <c r="E51" i="4"/>
  <c r="E52" i="4"/>
  <c r="E53" i="4"/>
  <c r="E55" i="4"/>
  <c r="E56" i="4"/>
  <c r="E57" i="4"/>
  <c r="E59" i="4"/>
  <c r="E63" i="4"/>
  <c r="E64" i="4"/>
  <c r="E2" i="4"/>
  <c r="D73" i="4"/>
  <c r="D75" i="4"/>
  <c r="D77" i="4"/>
  <c r="D83" i="4"/>
  <c r="D87" i="4"/>
  <c r="D89" i="4"/>
  <c r="D93" i="4"/>
  <c r="D8" i="4"/>
  <c r="D11" i="4"/>
  <c r="D12" i="4"/>
  <c r="D15" i="4"/>
  <c r="D19" i="4"/>
  <c r="D20" i="4"/>
  <c r="D24" i="4"/>
  <c r="D27" i="4"/>
  <c r="D28" i="4"/>
  <c r="D35" i="4"/>
  <c r="D40" i="4"/>
  <c r="D44" i="4"/>
  <c r="D48" i="4"/>
  <c r="D51" i="4"/>
  <c r="D52" i="4"/>
  <c r="D55" i="4"/>
  <c r="D56" i="4"/>
  <c r="D59" i="4"/>
  <c r="C98" i="4"/>
  <c r="D95" i="3"/>
  <c r="D96" i="3" s="1"/>
  <c r="F92" i="3"/>
  <c r="L92" i="4" s="1"/>
  <c r="E92" i="3"/>
  <c r="E97" i="3" s="1"/>
  <c r="K97" i="4" s="1"/>
  <c r="G83" i="3"/>
  <c r="D81" i="3"/>
  <c r="D76" i="3"/>
  <c r="D82" i="3" s="1"/>
  <c r="D92" i="3" s="1"/>
  <c r="J92" i="4" s="1"/>
  <c r="G72" i="3"/>
  <c r="G71" i="3"/>
  <c r="G70" i="3"/>
  <c r="G64" i="3"/>
  <c r="G62" i="3"/>
  <c r="G61" i="3"/>
  <c r="E59" i="3"/>
  <c r="D59" i="3"/>
  <c r="E53" i="3"/>
  <c r="D53" i="3"/>
  <c r="E47" i="3"/>
  <c r="D47" i="3"/>
  <c r="F41" i="3"/>
  <c r="F60" i="3" s="1"/>
  <c r="E41" i="3"/>
  <c r="K41" i="4" s="1"/>
  <c r="D41" i="3"/>
  <c r="J41" i="4" s="1"/>
  <c r="E29" i="3"/>
  <c r="D27" i="3"/>
  <c r="D29" i="3" s="1"/>
  <c r="E23" i="3"/>
  <c r="D23" i="3"/>
  <c r="E10" i="3"/>
  <c r="E16" i="3" s="1"/>
  <c r="E60" i="3" s="1"/>
  <c r="D6" i="3"/>
  <c r="D10" i="3" s="1"/>
  <c r="D16" i="3" s="1"/>
  <c r="F95" i="2"/>
  <c r="I95" i="4" s="1"/>
  <c r="F95" i="4" s="1"/>
  <c r="E95" i="2"/>
  <c r="E96" i="2" s="1"/>
  <c r="H96" i="4" s="1"/>
  <c r="E96" i="4" s="1"/>
  <c r="D95" i="2"/>
  <c r="D96" i="2" s="1"/>
  <c r="G96" i="4" s="1"/>
  <c r="D96" i="4" s="1"/>
  <c r="G94" i="2"/>
  <c r="G93" i="2"/>
  <c r="E91" i="2"/>
  <c r="D91" i="2"/>
  <c r="G91" i="4" s="1"/>
  <c r="D91" i="4" s="1"/>
  <c r="G85" i="2"/>
  <c r="G83" i="2"/>
  <c r="D81" i="2"/>
  <c r="G81" i="4" s="1"/>
  <c r="D81" i="4" s="1"/>
  <c r="E81" i="2"/>
  <c r="G78" i="2"/>
  <c r="G77" i="2"/>
  <c r="F76" i="2"/>
  <c r="F82" i="2" s="1"/>
  <c r="I82" i="4" s="1"/>
  <c r="G76" i="4"/>
  <c r="G72" i="2"/>
  <c r="G71" i="2"/>
  <c r="G70" i="2"/>
  <c r="I66" i="4"/>
  <c r="H66" i="4"/>
  <c r="G62" i="2"/>
  <c r="D62" i="2"/>
  <c r="G66" i="4" s="1"/>
  <c r="G61" i="2"/>
  <c r="E59" i="2"/>
  <c r="D59" i="2"/>
  <c r="D53" i="2"/>
  <c r="F47" i="2"/>
  <c r="I47" i="4" s="1"/>
  <c r="E47" i="2"/>
  <c r="D47" i="2"/>
  <c r="G47" i="4" s="1"/>
  <c r="D47" i="4" s="1"/>
  <c r="I41" i="4"/>
  <c r="E41" i="2"/>
  <c r="H41" i="4" s="1"/>
  <c r="D41" i="2"/>
  <c r="G41" i="4" s="1"/>
  <c r="G33" i="2"/>
  <c r="G31" i="2"/>
  <c r="F29" i="2"/>
  <c r="I29" i="4" s="1"/>
  <c r="E29" i="2"/>
  <c r="D29" i="2"/>
  <c r="G29" i="4" s="1"/>
  <c r="D29" i="4" s="1"/>
  <c r="G28" i="2"/>
  <c r="G27" i="2"/>
  <c r="G25" i="2"/>
  <c r="G24" i="2"/>
  <c r="F23" i="2"/>
  <c r="I23" i="4" s="1"/>
  <c r="E23" i="2"/>
  <c r="D23" i="2"/>
  <c r="F10" i="2"/>
  <c r="F16" i="2" s="1"/>
  <c r="I16" i="4" s="1"/>
  <c r="F16" i="4" s="1"/>
  <c r="G7" i="2"/>
  <c r="G6" i="2"/>
  <c r="D10" i="2"/>
  <c r="D16" i="2" s="1"/>
  <c r="G5" i="2"/>
  <c r="G4" i="2"/>
  <c r="G3" i="2"/>
  <c r="G2" i="2"/>
  <c r="F7" i="4" l="1"/>
  <c r="H95" i="4"/>
  <c r="E95" i="4" s="1"/>
  <c r="G95" i="2"/>
  <c r="G95" i="4"/>
  <c r="D95" i="4" s="1"/>
  <c r="H91" i="4"/>
  <c r="E91" i="4" s="1"/>
  <c r="E97" i="2"/>
  <c r="H97" i="4" s="1"/>
  <c r="E97" i="4" s="1"/>
  <c r="H81" i="4"/>
  <c r="E81" i="4" s="1"/>
  <c r="H76" i="4"/>
  <c r="E76" i="4" s="1"/>
  <c r="D76" i="4"/>
  <c r="D72" i="4"/>
  <c r="F63" i="4"/>
  <c r="F59" i="4"/>
  <c r="F47" i="4"/>
  <c r="F43" i="4"/>
  <c r="G29" i="2"/>
  <c r="F27" i="4"/>
  <c r="F23" i="4"/>
  <c r="I10" i="4"/>
  <c r="F10" i="4" s="1"/>
  <c r="H47" i="4"/>
  <c r="E47" i="4" s="1"/>
  <c r="G41" i="2"/>
  <c r="E41" i="4"/>
  <c r="H29" i="4"/>
  <c r="E29" i="4" s="1"/>
  <c r="E10" i="2"/>
  <c r="E16" i="2" s="1"/>
  <c r="E60" i="2" s="1"/>
  <c r="H60" i="4" s="1"/>
  <c r="H6" i="4"/>
  <c r="E6" i="4" s="1"/>
  <c r="H65" i="4"/>
  <c r="E65" i="4"/>
  <c r="G62" i="4"/>
  <c r="D62" i="4" s="1"/>
  <c r="D60" i="2"/>
  <c r="D67" i="2" s="1"/>
  <c r="G67" i="4" s="1"/>
  <c r="G6" i="4"/>
  <c r="D6" i="4" s="1"/>
  <c r="G16" i="4"/>
  <c r="D16" i="4" s="1"/>
  <c r="G10" i="4"/>
  <c r="D10" i="4" s="1"/>
  <c r="K92" i="4"/>
  <c r="G92" i="3"/>
  <c r="F97" i="3"/>
  <c r="L97" i="4" s="1"/>
  <c r="L98" i="4" s="1"/>
  <c r="L66" i="4"/>
  <c r="F66" i="4" s="1"/>
  <c r="L67" i="4"/>
  <c r="K66" i="4"/>
  <c r="E66" i="4" s="1"/>
  <c r="K67" i="4"/>
  <c r="J66" i="4"/>
  <c r="D66" i="4" s="1"/>
  <c r="D65" i="4"/>
  <c r="C98" i="3"/>
  <c r="F62" i="4"/>
  <c r="E62" i="4"/>
  <c r="L60" i="4"/>
  <c r="D41" i="4"/>
  <c r="K60" i="4"/>
  <c r="L41" i="4"/>
  <c r="F41" i="4" s="1"/>
  <c r="K98" i="4"/>
  <c r="D60" i="3"/>
  <c r="E93" i="4"/>
  <c r="E89" i="4"/>
  <c r="E85" i="4"/>
  <c r="E77" i="4"/>
  <c r="E73" i="4"/>
  <c r="F94" i="4"/>
  <c r="F90" i="4"/>
  <c r="F86" i="4"/>
  <c r="F82" i="4"/>
  <c r="F78" i="4"/>
  <c r="F74" i="4"/>
  <c r="F65" i="4"/>
  <c r="F61" i="4"/>
  <c r="F57" i="4"/>
  <c r="F53" i="4"/>
  <c r="F49" i="4"/>
  <c r="F45" i="4"/>
  <c r="F37" i="4"/>
  <c r="F33" i="4"/>
  <c r="F29" i="4"/>
  <c r="F25" i="4"/>
  <c r="F21" i="4"/>
  <c r="F17" i="4"/>
  <c r="F13" i="4"/>
  <c r="F9" i="4"/>
  <c r="F5" i="4"/>
  <c r="D97" i="3"/>
  <c r="J97" i="4" s="1"/>
  <c r="E98" i="3"/>
  <c r="G67" i="3"/>
  <c r="G66" i="3"/>
  <c r="G65" i="3"/>
  <c r="F60" i="2"/>
  <c r="I60" i="4" s="1"/>
  <c r="F92" i="2"/>
  <c r="I92" i="4" s="1"/>
  <c r="F92" i="4" s="1"/>
  <c r="G66" i="2"/>
  <c r="F96" i="2"/>
  <c r="G96" i="2" l="1"/>
  <c r="I96" i="4"/>
  <c r="F96" i="4" s="1"/>
  <c r="G82" i="2"/>
  <c r="H92" i="4"/>
  <c r="E92" i="4" s="1"/>
  <c r="H82" i="4"/>
  <c r="E82" i="4" s="1"/>
  <c r="G82" i="4"/>
  <c r="D82" i="4" s="1"/>
  <c r="F60" i="4"/>
  <c r="G16" i="2"/>
  <c r="E67" i="2"/>
  <c r="H67" i="4" s="1"/>
  <c r="H98" i="4" s="1"/>
  <c r="H10" i="4"/>
  <c r="E10" i="4" s="1"/>
  <c r="G10" i="2"/>
  <c r="E60" i="4"/>
  <c r="H16" i="4"/>
  <c r="E16" i="4" s="1"/>
  <c r="G60" i="4"/>
  <c r="G97" i="3"/>
  <c r="F98" i="3"/>
  <c r="D67" i="3"/>
  <c r="J67" i="4" s="1"/>
  <c r="J60" i="4"/>
  <c r="D60" i="4" s="1"/>
  <c r="G92" i="2"/>
  <c r="F97" i="2"/>
  <c r="F67" i="2"/>
  <c r="G60" i="2"/>
  <c r="D97" i="2" l="1"/>
  <c r="G97" i="4" s="1"/>
  <c r="G92" i="4"/>
  <c r="D92" i="4" s="1"/>
  <c r="G97" i="2"/>
  <c r="I97" i="4"/>
  <c r="F97" i="4" s="1"/>
  <c r="E67" i="4"/>
  <c r="E98" i="4" s="1"/>
  <c r="G67" i="2"/>
  <c r="I67" i="4"/>
  <c r="J98" i="4"/>
  <c r="D67" i="4"/>
  <c r="D98" i="3"/>
  <c r="D97" i="4" l="1"/>
  <c r="D98" i="4" s="1"/>
  <c r="G98" i="4"/>
  <c r="I98" i="4"/>
  <c r="F67" i="4"/>
  <c r="F98" i="4" s="1"/>
</calcChain>
</file>

<file path=xl/sharedStrings.xml><?xml version="1.0" encoding="utf-8"?>
<sst xmlns="http://schemas.openxmlformats.org/spreadsheetml/2006/main" count="649" uniqueCount="232">
  <si>
    <t>Rovat</t>
  </si>
  <si>
    <t>2025. évi teljesítés</t>
  </si>
  <si>
    <t>2026. évi terv</t>
  </si>
  <si>
    <t>2026. évi I. módosítás</t>
  </si>
  <si>
    <t>Teljesítés</t>
  </si>
  <si>
    <t>Teljesítés %</t>
  </si>
  <si>
    <t>B111</t>
  </si>
  <si>
    <t xml:space="preserve">Helyi önkormányzatok működésének általános támogatása																										</t>
  </si>
  <si>
    <t>B112</t>
  </si>
  <si>
    <t xml:space="preserve">Települési önkormányzatok egyes köznevelési feladatainak támogatása																										</t>
  </si>
  <si>
    <t>B1131</t>
  </si>
  <si>
    <t xml:space="preserve">Települési önkormányzatok egyes szociális és gyermekjóléti feladatainak támogatása																										</t>
  </si>
  <si>
    <t>B1132</t>
  </si>
  <si>
    <t xml:space="preserve">Települési önkormányzatok gyermekétkeztetési feladatainak támogatása																										</t>
  </si>
  <si>
    <t>B113</t>
  </si>
  <si>
    <t xml:space="preserve">Települési önkormányzatok szociális gyermekjóléti és gyermekétkeztetési feladatainak támogatása </t>
  </si>
  <si>
    <t>B114</t>
  </si>
  <si>
    <t xml:space="preserve">Települési önkormányzatok kulturális feladatainak támogatása																										</t>
  </si>
  <si>
    <t>B115</t>
  </si>
  <si>
    <t xml:space="preserve">Működési célú költségvetési támogatások és kiegészítő támogatások																										</t>
  </si>
  <si>
    <t>B116</t>
  </si>
  <si>
    <t xml:space="preserve">Elszámolásból származó bevételek																										</t>
  </si>
  <si>
    <t>B11</t>
  </si>
  <si>
    <t xml:space="preserve">Önkormányzatok működési támogatásai																									</t>
  </si>
  <si>
    <t>B12</t>
  </si>
  <si>
    <t xml:space="preserve">Elvonások és befizetések bevételei																										</t>
  </si>
  <si>
    <t>B13</t>
  </si>
  <si>
    <t xml:space="preserve">Működési célú garancia- és kezességvállalásból származó megtérülések államháztartáson belülről																										</t>
  </si>
  <si>
    <t>B14</t>
  </si>
  <si>
    <t xml:space="preserve">Működési célú visszatérítendő támogatások, kölcsönök visszatérülése államháztartáson belülről																									</t>
  </si>
  <si>
    <t>B15</t>
  </si>
  <si>
    <t xml:space="preserve">Működési célú visszatérítendő támogatások, kölcsönök igénybevétele államháztartáson belülről																										</t>
  </si>
  <si>
    <t>B16</t>
  </si>
  <si>
    <t xml:space="preserve">Egyéb működési célú támogatások bevételei államháztartáson belülről																										</t>
  </si>
  <si>
    <t>B1</t>
  </si>
  <si>
    <t>Működési célú támogatások államháztartáson belülről</t>
  </si>
  <si>
    <t>B21</t>
  </si>
  <si>
    <t xml:space="preserve">Felhalmozási célú önkormányzati támogatások																										</t>
  </si>
  <si>
    <t>B22</t>
  </si>
  <si>
    <t xml:space="preserve">Felhalmozási célú garancia- és kezességvállalásból származó megtérülések államháztartáson belülről																									</t>
  </si>
  <si>
    <t>B23</t>
  </si>
  <si>
    <t xml:space="preserve">Felhalmozási célú visszatérítendő támogatások, kölcsönök visszatérülése államháztartáson belülről																										</t>
  </si>
  <si>
    <t>B24</t>
  </si>
  <si>
    <t xml:space="preserve">Felhalmozási célú visszatérítendő támogatások, kölcsönök igénybevétele államháztartáson belülről																										</t>
  </si>
  <si>
    <t>B25</t>
  </si>
  <si>
    <t xml:space="preserve">Egyéb felhalmozási célú támogatások bevételei államháztartáson belülről																										</t>
  </si>
  <si>
    <t xml:space="preserve"> EU-s támogatás</t>
  </si>
  <si>
    <t>B2</t>
  </si>
  <si>
    <t xml:space="preserve">Felhalmozási célú támogatások államháztartáson belülről 																								</t>
  </si>
  <si>
    <t>B34</t>
  </si>
  <si>
    <t>Vagyoni típusú adók</t>
  </si>
  <si>
    <t>B351</t>
  </si>
  <si>
    <t>Értékesítési és forgalmi adók</t>
  </si>
  <si>
    <t>B355</t>
  </si>
  <si>
    <t xml:space="preserve">Egyéb áruhasználati és szolgáltatási adók 																										</t>
  </si>
  <si>
    <t>B35</t>
  </si>
  <si>
    <t>Termékek és szolgáltatások adói</t>
  </si>
  <si>
    <t>B36</t>
  </si>
  <si>
    <t>Egyéb közhatalmi bevételek</t>
  </si>
  <si>
    <t>B3</t>
  </si>
  <si>
    <t>Közhatalmi bevételek</t>
  </si>
  <si>
    <t>B401</t>
  </si>
  <si>
    <t>Készletek értékesítése</t>
  </si>
  <si>
    <t>B402</t>
  </si>
  <si>
    <t xml:space="preserve">Szolgáltatások ellenértéke																										</t>
  </si>
  <si>
    <t>B403</t>
  </si>
  <si>
    <t xml:space="preserve">Közvetített szolgáltatások ellenértéke																										</t>
  </si>
  <si>
    <t>B404</t>
  </si>
  <si>
    <t xml:space="preserve">Tulajdonosi bevételek																										</t>
  </si>
  <si>
    <t>B405</t>
  </si>
  <si>
    <t xml:space="preserve">Ellátási díjak																										</t>
  </si>
  <si>
    <t>B406</t>
  </si>
  <si>
    <t xml:space="preserve">Kiszámlázott általános forgalmi adó																									</t>
  </si>
  <si>
    <t>B407</t>
  </si>
  <si>
    <t xml:space="preserve">Általános forgalmi adó visszatérítése																										</t>
  </si>
  <si>
    <t>B408</t>
  </si>
  <si>
    <t xml:space="preserve">Kamatbevételek és más nyereségjellegű bevételek </t>
  </si>
  <si>
    <t>B409</t>
  </si>
  <si>
    <t xml:space="preserve">Egyéb pénzügyi műveletek bevételei </t>
  </si>
  <si>
    <t>B410</t>
  </si>
  <si>
    <t xml:space="preserve">Biztosító által fizetett kártérítés																										</t>
  </si>
  <si>
    <t>B411</t>
  </si>
  <si>
    <t xml:space="preserve">Egyéb működési bevételek																										</t>
  </si>
  <si>
    <t>B4</t>
  </si>
  <si>
    <t xml:space="preserve">Működési bevételek </t>
  </si>
  <si>
    <t>B51</t>
  </si>
  <si>
    <t xml:space="preserve">Immateriális javak értékesítése																										</t>
  </si>
  <si>
    <t>B52</t>
  </si>
  <si>
    <t xml:space="preserve">Ingatlanok értékesítése																										</t>
  </si>
  <si>
    <t>B53</t>
  </si>
  <si>
    <t xml:space="preserve">Egyéb tárgyi eszközök értékesítése																										</t>
  </si>
  <si>
    <t>B54</t>
  </si>
  <si>
    <t xml:space="preserve">Részesedések értékesítése																										</t>
  </si>
  <si>
    <t>B55</t>
  </si>
  <si>
    <t xml:space="preserve">Részesedések megszűnéséhez kapcsolódó bevételek																									</t>
  </si>
  <si>
    <t>B5</t>
  </si>
  <si>
    <t xml:space="preserve">Felhalmozási bevételek </t>
  </si>
  <si>
    <t>B61</t>
  </si>
  <si>
    <t xml:space="preserve">Működési célú garancia- és kezességvállalásból származó megtérülések államháztartáson kívülről																										</t>
  </si>
  <si>
    <t>B62</t>
  </si>
  <si>
    <t xml:space="preserve">Működési célú visszatérítendő támogatások, kölcsönök visszatérülése az Európai Uniótól																										</t>
  </si>
  <si>
    <t>B63</t>
  </si>
  <si>
    <t xml:space="preserve">Működési célú visszatérítendő támogatások, kölcsönök visszatérülése kormányoktól és más nemzetközi szervezetektől																										</t>
  </si>
  <si>
    <t>B64</t>
  </si>
  <si>
    <t xml:space="preserve">Működési célú visszatérítendő támogatások, kölcsönök visszatérülése államháztartáson kívülről																										</t>
  </si>
  <si>
    <t>B65</t>
  </si>
  <si>
    <t xml:space="preserve">Egyéb működési célú átvett pénzeszközök																										</t>
  </si>
  <si>
    <t>B6</t>
  </si>
  <si>
    <t xml:space="preserve">Működési célú átvett pénzeszközök </t>
  </si>
  <si>
    <t>B71</t>
  </si>
  <si>
    <t xml:space="preserve">Felhalmozási célú garancia- és kezességvállalásból származó megtérülések államháztartáson kívülről																										</t>
  </si>
  <si>
    <t>B72</t>
  </si>
  <si>
    <t xml:space="preserve">Felhalmozási célú visszatérítendő támogatások, kölcsönök visszatérülése az Európai Uniótól																										</t>
  </si>
  <si>
    <t>B73</t>
  </si>
  <si>
    <t xml:space="preserve">Felhalmozási célú visszatérítendő támogatások, kölcsönök visszatérülése kormányoktól és más nemzetközi szervezetektől																										</t>
  </si>
  <si>
    <t>B74</t>
  </si>
  <si>
    <t xml:space="preserve">Felhalmozási célú visszatérítendő támogatások, kölcsönök visszatérülése államháztartáson kívülről																										</t>
  </si>
  <si>
    <t>B75</t>
  </si>
  <si>
    <t xml:space="preserve">Egyéb felhalmozási célú átvett pénzeszközök																										</t>
  </si>
  <si>
    <t>B7</t>
  </si>
  <si>
    <t xml:space="preserve">Felhalmozási célú átvett pénzeszközök </t>
  </si>
  <si>
    <t xml:space="preserve">Költségvetési bevételek </t>
  </si>
  <si>
    <t>B8131</t>
  </si>
  <si>
    <t xml:space="preserve">Előző év költségvetési maradványának igénybevétele </t>
  </si>
  <si>
    <t>B813</t>
  </si>
  <si>
    <t>Maradvány igénybevétele</t>
  </si>
  <si>
    <t>B814</t>
  </si>
  <si>
    <t xml:space="preserve">Államháztartáson belüli megelőlegezések </t>
  </si>
  <si>
    <t>B816</t>
  </si>
  <si>
    <t xml:space="preserve">Központi, irányító szervi támogatás </t>
  </si>
  <si>
    <t>B81</t>
  </si>
  <si>
    <t xml:space="preserve">Belföldi finanszírozás bevételei </t>
  </si>
  <si>
    <t xml:space="preserve">Finanszírozási bevételek </t>
  </si>
  <si>
    <t>Bevételek mindösszesen</t>
  </si>
  <si>
    <t>K1</t>
  </si>
  <si>
    <t>Személyi juttatások</t>
  </si>
  <si>
    <t>K2</t>
  </si>
  <si>
    <t>Munkaadókat terhelő járulékok</t>
  </si>
  <si>
    <t>K3</t>
  </si>
  <si>
    <t>Dologi kiadások</t>
  </si>
  <si>
    <t>K4</t>
  </si>
  <si>
    <t>Ellátottak személyi juttatásai</t>
  </si>
  <si>
    <t>K5021</t>
  </si>
  <si>
    <t>A helyi önkormányzatok előző évi elszámolásából származó kiadások</t>
  </si>
  <si>
    <t>K5022</t>
  </si>
  <si>
    <t>A helyi önkormányzatok törvényi előíráson alapuló befizetései</t>
  </si>
  <si>
    <t>K502</t>
  </si>
  <si>
    <t>Elvonások és befizetések</t>
  </si>
  <si>
    <t>K506</t>
  </si>
  <si>
    <t>Egyéb működési célú támogatáok államháztartáson belülre</t>
  </si>
  <si>
    <t>K512</t>
  </si>
  <si>
    <t>Egyéb működési célú támogatások államháztartáson kívülre</t>
  </si>
  <si>
    <t>Általános tartalék</t>
  </si>
  <si>
    <t>Céltartalék</t>
  </si>
  <si>
    <t>K513</t>
  </si>
  <si>
    <t>Tartalékok</t>
  </si>
  <si>
    <t>K5</t>
  </si>
  <si>
    <t>Egyéb működési célú kiadások</t>
  </si>
  <si>
    <t>K6</t>
  </si>
  <si>
    <t>Beruházások</t>
  </si>
  <si>
    <t>ebből EU-s forrásból megvalósuló beruházás</t>
  </si>
  <si>
    <t>K7</t>
  </si>
  <si>
    <t>Felújítások</t>
  </si>
  <si>
    <t>ebből EU-s forrásból megvalósuló felújítás</t>
  </si>
  <si>
    <t>K82</t>
  </si>
  <si>
    <t>Felhalmozási célú visszatérítendő támgoatások, kölcsönök nyújtása államháztartáson belül</t>
  </si>
  <si>
    <t>K83</t>
  </si>
  <si>
    <t>Felhalmozási célú visszatérítendő támogatások, kölcsönök törlesztése államháztartáson belülre</t>
  </si>
  <si>
    <t>K86</t>
  </si>
  <si>
    <t>Felhalmozási célú visszatérítendő támgoatások, kölcsönök nyújtása államháztartáson kívül</t>
  </si>
  <si>
    <t>K89</t>
  </si>
  <si>
    <t>Egyéb felhamozási célú támogatások államháztartáson kívülre</t>
  </si>
  <si>
    <t>K8</t>
  </si>
  <si>
    <t>Egyéb felhalmozási célő kiadások</t>
  </si>
  <si>
    <t>Költségvetési kiadások</t>
  </si>
  <si>
    <t>K914</t>
  </si>
  <si>
    <t>Államháztartáson belüli megelőlegezések visszafizetése</t>
  </si>
  <si>
    <t>K915</t>
  </si>
  <si>
    <t>Központi, irányító szervi támgoatások folyosítása</t>
  </si>
  <si>
    <t>K91</t>
  </si>
  <si>
    <t>Belföldi finanszírozási kiadások</t>
  </si>
  <si>
    <t>Finanszírozási kiadások</t>
  </si>
  <si>
    <t>Kiadások mindösszesen</t>
  </si>
  <si>
    <t>K84</t>
  </si>
  <si>
    <t>Egyéb felhalmozási célú támogatások államháztartáson belülre</t>
  </si>
  <si>
    <t xml:space="preserve"> </t>
  </si>
  <si>
    <t>2026. évi módosított előirányzat</t>
  </si>
  <si>
    <t>2026. évi teljesítés</t>
  </si>
  <si>
    <t>Önkormányzat</t>
  </si>
  <si>
    <t>Óvoda</t>
  </si>
  <si>
    <t>Készletértékesítés ellenértéke</t>
  </si>
  <si>
    <t>Működési célú visszatérítendő támogatások, kölcsönök visszatérülése az Európai Uniótól																										B62</t>
  </si>
  <si>
    <t>Működési célú átvett pénzeszközök (=58+…+62)																										B6</t>
  </si>
  <si>
    <t>Süni Óvoda</t>
  </si>
  <si>
    <t>Újrónafő Község Önkormányzata</t>
  </si>
  <si>
    <t>Önkormányzati beruházási, felújítási feladatok 2026. terv</t>
  </si>
  <si>
    <t xml:space="preserve">Előirányzat </t>
  </si>
  <si>
    <t>Módosított előirányzat</t>
  </si>
  <si>
    <t>Beruházás</t>
  </si>
  <si>
    <t>Felújítás</t>
  </si>
  <si>
    <t>Összesen:</t>
  </si>
  <si>
    <t>Pályázati önrész</t>
  </si>
  <si>
    <t>Kerítés építés, felújítás (sport, tűzoltó)</t>
  </si>
  <si>
    <t>Kamerarendszer bővítés</t>
  </si>
  <si>
    <t>Önkormányzati épületek felújítása</t>
  </si>
  <si>
    <t>Egyéb tárgyi eszköz beszerzés</t>
  </si>
  <si>
    <t>MFP (sport)</t>
  </si>
  <si>
    <t>MFP (útfelújítás)</t>
  </si>
  <si>
    <t>Óvoda beruházási, felújítási feladatok 2026. terv</t>
  </si>
  <si>
    <t>Laptop</t>
  </si>
  <si>
    <t>Mosogatógép</t>
  </si>
  <si>
    <t>Két medencés mosogató</t>
  </si>
  <si>
    <t>Villanybojler</t>
  </si>
  <si>
    <t>Egyéb működési, és felhalmozási  célú kiadások</t>
  </si>
  <si>
    <t>2026. évi</t>
  </si>
  <si>
    <t>terv</t>
  </si>
  <si>
    <t>Szolidaritási hozzájárulás</t>
  </si>
  <si>
    <t>Egyéb működési célú támogatások ÁH-n belülre</t>
  </si>
  <si>
    <t>Mosonmagyaróvár Térségi Társulás</t>
  </si>
  <si>
    <t>Mosonszolnok Fogorvos</t>
  </si>
  <si>
    <t>Mosonmagyaróvári Nagytérségi Hulladékgazdálkodási Önkormányzati Társulás</t>
  </si>
  <si>
    <t>Bursa</t>
  </si>
  <si>
    <t>Főépítész</t>
  </si>
  <si>
    <t>Egyéb működési célú támogatások ÁH-n kívülre</t>
  </si>
  <si>
    <t>Egyház</t>
  </si>
  <si>
    <t>Civil szerevezetek támogatása</t>
  </si>
  <si>
    <t>EGYÉB MŰKÖDÉSI CÉLÚ KIADÁSOK</t>
  </si>
  <si>
    <t>Egyéb felhalmozási célú támogatások ÁH-n kívülre</t>
  </si>
  <si>
    <t>EGYÉB FELHALMOZÁSI CÉLÚ TÁMOGATÁSOK ÁH-N KÍVÜLRE</t>
  </si>
  <si>
    <t>Rendőrök támogatása</t>
  </si>
  <si>
    <t>Tárgyi eszközök: kerti karbantartási eszközök (ágvágó, sövénnyíró, metszőolló); sövényvágó</t>
  </si>
  <si>
    <t>MFP útfelújítás (műszaki ellenőr+ projekttábla)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</si>
</sst>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Ft&quot;_-;\-* #,##0\ &quot;Ft&quot;_-;_-* &quot;-&quot;\ &quot;Ft&quot;_-;_-@_-"/>
    <numFmt numFmtId="164" formatCode="#,##0\ &quot;Ft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rgb="FF00000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name val="Times"/>
      <family val="1"/>
      <charset val="238"/>
    </font>
    <font>
      <sz val="8"/>
      <name val="Times"/>
      <family val="1"/>
      <charset val="238"/>
    </font>
    <font>
      <sz val="12"/>
      <name val="Times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28" fillId="0" borderId="0"/>
    <xf numFmtId="0" fontId="4" fillId="0" borderId="0"/>
  </cellStyleXfs>
  <cellXfs count="153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5" fillId="0" borderId="5" xfId="2" applyFont="1" applyBorder="1" applyAlignment="1">
      <alignment horizontal="left" wrapText="1"/>
    </xf>
    <xf numFmtId="164" fontId="6" fillId="0" borderId="5" xfId="0" applyNumberFormat="1" applyFont="1" applyBorder="1"/>
    <xf numFmtId="9" fontId="6" fillId="0" borderId="6" xfId="1" applyFont="1" applyBorder="1"/>
    <xf numFmtId="0" fontId="7" fillId="0" borderId="7" xfId="0" applyFont="1" applyBorder="1"/>
    <xf numFmtId="0" fontId="8" fillId="0" borderId="8" xfId="2" applyFont="1" applyBorder="1" applyAlignment="1">
      <alignment horizontal="left" wrapText="1"/>
    </xf>
    <xf numFmtId="164" fontId="9" fillId="0" borderId="8" xfId="0" applyNumberFormat="1" applyFont="1" applyBorder="1"/>
    <xf numFmtId="9" fontId="9" fillId="0" borderId="9" xfId="1" applyFont="1" applyBorder="1"/>
    <xf numFmtId="0" fontId="9" fillId="3" borderId="7" xfId="0" applyFont="1" applyFill="1" applyBorder="1"/>
    <xf numFmtId="0" fontId="10" fillId="3" borderId="8" xfId="2" applyFont="1" applyFill="1" applyBorder="1" applyAlignment="1">
      <alignment horizontal="left" wrapText="1"/>
    </xf>
    <xf numFmtId="164" fontId="9" fillId="3" borderId="8" xfId="0" applyNumberFormat="1" applyFont="1" applyFill="1" applyBorder="1"/>
    <xf numFmtId="9" fontId="9" fillId="3" borderId="9" xfId="1" applyFont="1" applyFill="1" applyBorder="1"/>
    <xf numFmtId="0" fontId="2" fillId="2" borderId="7" xfId="0" applyFont="1" applyFill="1" applyBorder="1"/>
    <xf numFmtId="0" fontId="11" fillId="2" borderId="8" xfId="2" applyFont="1" applyFill="1" applyBorder="1" applyAlignment="1">
      <alignment horizontal="left" wrapText="1"/>
    </xf>
    <xf numFmtId="164" fontId="2" fillId="2" borderId="8" xfId="0" applyNumberFormat="1" applyFont="1" applyFill="1" applyBorder="1"/>
    <xf numFmtId="9" fontId="2" fillId="2" borderId="9" xfId="1" applyFont="1" applyFill="1" applyBorder="1"/>
    <xf numFmtId="0" fontId="11" fillId="2" borderId="10" xfId="0" applyFont="1" applyFill="1" applyBorder="1"/>
    <xf numFmtId="0" fontId="11" fillId="2" borderId="11" xfId="2" applyFont="1" applyFill="1" applyBorder="1" applyAlignment="1">
      <alignment horizontal="left" wrapText="1"/>
    </xf>
    <xf numFmtId="164" fontId="11" fillId="2" borderId="11" xfId="0" applyNumberFormat="1" applyFont="1" applyFill="1" applyBorder="1"/>
    <xf numFmtId="9" fontId="11" fillId="2" borderId="12" xfId="1" applyFont="1" applyFill="1" applyBorder="1"/>
    <xf numFmtId="0" fontId="12" fillId="2" borderId="1" xfId="0" applyFont="1" applyFill="1" applyBorder="1"/>
    <xf numFmtId="0" fontId="13" fillId="2" borderId="2" xfId="2" applyFont="1" applyFill="1" applyBorder="1" applyAlignment="1">
      <alignment horizontal="left" wrapText="1"/>
    </xf>
    <xf numFmtId="164" fontId="15" fillId="4" borderId="2" xfId="0" applyNumberFormat="1" applyFont="1" applyFill="1" applyBorder="1"/>
    <xf numFmtId="9" fontId="15" fillId="4" borderId="3" xfId="1" applyFont="1" applyFill="1" applyBorder="1"/>
    <xf numFmtId="0" fontId="12" fillId="5" borderId="13" xfId="0" applyFont="1" applyFill="1" applyBorder="1"/>
    <xf numFmtId="0" fontId="13" fillId="5" borderId="14" xfId="2" applyFont="1" applyFill="1" applyBorder="1" applyAlignment="1">
      <alignment horizontal="left" wrapText="1"/>
    </xf>
    <xf numFmtId="164" fontId="12" fillId="5" borderId="14" xfId="0" applyNumberFormat="1" applyFont="1" applyFill="1" applyBorder="1"/>
    <xf numFmtId="164" fontId="12" fillId="5" borderId="15" xfId="0" applyNumberFormat="1" applyFont="1" applyFill="1" applyBorder="1"/>
    <xf numFmtId="0" fontId="0" fillId="5" borderId="0" xfId="0" applyFill="1"/>
    <xf numFmtId="0" fontId="16" fillId="3" borderId="8" xfId="2" applyFont="1" applyFill="1" applyBorder="1" applyAlignment="1">
      <alignment horizontal="left" wrapText="1"/>
    </xf>
    <xf numFmtId="0" fontId="2" fillId="2" borderId="10" xfId="0" applyFont="1" applyFill="1" applyBorder="1"/>
    <xf numFmtId="164" fontId="2" fillId="2" borderId="11" xfId="0" applyNumberFormat="1" applyFont="1" applyFill="1" applyBorder="1"/>
    <xf numFmtId="9" fontId="2" fillId="2" borderId="12" xfId="1" applyFont="1" applyFill="1" applyBorder="1"/>
    <xf numFmtId="0" fontId="3" fillId="0" borderId="0" xfId="0" applyFont="1"/>
    <xf numFmtId="0" fontId="5" fillId="0" borderId="0" xfId="2" applyFont="1" applyAlignment="1">
      <alignment horizontal="left" wrapText="1"/>
    </xf>
    <xf numFmtId="164" fontId="18" fillId="0" borderId="0" xfId="0" applyNumberFormat="1" applyFont="1"/>
    <xf numFmtId="0" fontId="3" fillId="0" borderId="7" xfId="0" applyFont="1" applyBorder="1"/>
    <xf numFmtId="0" fontId="5" fillId="0" borderId="8" xfId="2" applyFont="1" applyBorder="1" applyAlignment="1">
      <alignment horizontal="left" wrapText="1"/>
    </xf>
    <xf numFmtId="0" fontId="19" fillId="0" borderId="7" xfId="0" applyFont="1" applyBorder="1"/>
    <xf numFmtId="0" fontId="20" fillId="0" borderId="8" xfId="2" applyFont="1" applyBorder="1" applyAlignment="1">
      <alignment horizontal="left" wrapText="1"/>
    </xf>
    <xf numFmtId="164" fontId="18" fillId="0" borderId="8" xfId="0" applyNumberFormat="1" applyFont="1" applyBorder="1"/>
    <xf numFmtId="164" fontId="10" fillId="3" borderId="8" xfId="2" applyNumberFormat="1" applyFont="1" applyFill="1" applyBorder="1" applyAlignment="1">
      <alignment horizontal="right" wrapText="1"/>
    </xf>
    <xf numFmtId="164" fontId="19" fillId="0" borderId="8" xfId="0" applyNumberFormat="1" applyFont="1" applyBorder="1"/>
    <xf numFmtId="164" fontId="18" fillId="5" borderId="8" xfId="0" applyNumberFormat="1" applyFont="1" applyFill="1" applyBorder="1"/>
    <xf numFmtId="164" fontId="21" fillId="0" borderId="8" xfId="0" applyNumberFormat="1" applyFont="1" applyBorder="1"/>
    <xf numFmtId="0" fontId="11" fillId="2" borderId="7" xfId="0" applyFont="1" applyFill="1" applyBorder="1"/>
    <xf numFmtId="164" fontId="11" fillId="2" borderId="8" xfId="0" applyNumberFormat="1" applyFont="1" applyFill="1" applyBorder="1"/>
    <xf numFmtId="0" fontId="12" fillId="2" borderId="7" xfId="0" applyFont="1" applyFill="1" applyBorder="1"/>
    <xf numFmtId="0" fontId="13" fillId="2" borderId="8" xfId="2" applyFont="1" applyFill="1" applyBorder="1" applyAlignment="1">
      <alignment horizontal="left" wrapText="1"/>
    </xf>
    <xf numFmtId="164" fontId="14" fillId="4" borderId="8" xfId="0" applyNumberFormat="1" applyFont="1" applyFill="1" applyBorder="1"/>
    <xf numFmtId="0" fontId="12" fillId="5" borderId="10" xfId="0" applyFont="1" applyFill="1" applyBorder="1"/>
    <xf numFmtId="0" fontId="13" fillId="5" borderId="11" xfId="2" applyFont="1" applyFill="1" applyBorder="1" applyAlignment="1">
      <alignment horizontal="left" wrapText="1"/>
    </xf>
    <xf numFmtId="164" fontId="12" fillId="5" borderId="11" xfId="0" applyNumberFormat="1" applyFont="1" applyFill="1" applyBorder="1"/>
    <xf numFmtId="0" fontId="9" fillId="3" borderId="4" xfId="0" applyFont="1" applyFill="1" applyBorder="1"/>
    <xf numFmtId="0" fontId="10" fillId="3" borderId="5" xfId="2" applyFont="1" applyFill="1" applyBorder="1" applyAlignment="1">
      <alignment horizontal="left" wrapText="1"/>
    </xf>
    <xf numFmtId="164" fontId="22" fillId="3" borderId="5" xfId="0" applyNumberFormat="1" applyFont="1" applyFill="1" applyBorder="1"/>
    <xf numFmtId="164" fontId="22" fillId="3" borderId="8" xfId="0" applyNumberFormat="1" applyFont="1" applyFill="1" applyBorder="1"/>
    <xf numFmtId="164" fontId="23" fillId="0" borderId="8" xfId="0" applyNumberFormat="1" applyFont="1" applyBorder="1"/>
    <xf numFmtId="164" fontId="0" fillId="0" borderId="8" xfId="0" applyNumberFormat="1" applyBorder="1"/>
    <xf numFmtId="0" fontId="24" fillId="3" borderId="7" xfId="0" applyFont="1" applyFill="1" applyBorder="1"/>
    <xf numFmtId="0" fontId="25" fillId="3" borderId="8" xfId="2" applyFont="1" applyFill="1" applyBorder="1" applyAlignment="1">
      <alignment horizontal="left" wrapText="1"/>
    </xf>
    <xf numFmtId="164" fontId="26" fillId="3" borderId="8" xfId="0" applyNumberFormat="1" applyFont="1" applyFill="1" applyBorder="1"/>
    <xf numFmtId="0" fontId="23" fillId="0" borderId="0" xfId="0" applyFont="1"/>
    <xf numFmtId="0" fontId="6" fillId="3" borderId="7" xfId="0" applyFont="1" applyFill="1" applyBorder="1"/>
    <xf numFmtId="164" fontId="27" fillId="3" borderId="8" xfId="0" applyNumberFormat="1" applyFont="1" applyFill="1" applyBorder="1"/>
    <xf numFmtId="0" fontId="12" fillId="6" borderId="16" xfId="0" applyFont="1" applyFill="1" applyBorder="1"/>
    <xf numFmtId="0" fontId="13" fillId="6" borderId="17" xfId="2" applyFont="1" applyFill="1" applyBorder="1" applyAlignment="1">
      <alignment horizontal="left" wrapText="1"/>
    </xf>
    <xf numFmtId="164" fontId="17" fillId="4" borderId="17" xfId="0" applyNumberFormat="1" applyFont="1" applyFill="1" applyBorder="1"/>
    <xf numFmtId="0" fontId="0" fillId="4" borderId="0" xfId="0" applyFill="1"/>
    <xf numFmtId="164" fontId="0" fillId="0" borderId="0" xfId="0" applyNumberFormat="1"/>
    <xf numFmtId="0" fontId="1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29" fillId="2" borderId="17" xfId="3" applyFont="1" applyFill="1" applyBorder="1" applyAlignment="1">
      <alignment horizontal="center"/>
    </xf>
    <xf numFmtId="0" fontId="29" fillId="2" borderId="21" xfId="3" applyFont="1" applyFill="1" applyBorder="1" applyAlignment="1">
      <alignment horizontal="center"/>
    </xf>
    <xf numFmtId="0" fontId="6" fillId="0" borderId="4" xfId="3" applyFont="1" applyBorder="1"/>
    <xf numFmtId="164" fontId="6" fillId="5" borderId="5" xfId="3" applyNumberFormat="1" applyFont="1" applyFill="1" applyBorder="1"/>
    <xf numFmtId="164" fontId="6" fillId="5" borderId="6" xfId="3" applyNumberFormat="1" applyFont="1" applyFill="1" applyBorder="1"/>
    <xf numFmtId="0" fontId="6" fillId="0" borderId="7" xfId="3" applyFont="1" applyBorder="1"/>
    <xf numFmtId="164" fontId="6" fillId="5" borderId="8" xfId="3" applyNumberFormat="1" applyFont="1" applyFill="1" applyBorder="1"/>
    <xf numFmtId="164" fontId="6" fillId="5" borderId="9" xfId="3" applyNumberFormat="1" applyFont="1" applyFill="1" applyBorder="1"/>
    <xf numFmtId="164" fontId="6" fillId="5" borderId="8" xfId="0" applyNumberFormat="1" applyFont="1" applyFill="1" applyBorder="1"/>
    <xf numFmtId="0" fontId="30" fillId="0" borderId="7" xfId="0" applyFont="1" applyBorder="1"/>
    <xf numFmtId="0" fontId="31" fillId="0" borderId="0" xfId="0" applyFont="1"/>
    <xf numFmtId="164" fontId="32" fillId="3" borderId="7" xfId="3" applyNumberFormat="1" applyFont="1" applyFill="1" applyBorder="1"/>
    <xf numFmtId="164" fontId="32" fillId="3" borderId="8" xfId="3" applyNumberFormat="1" applyFont="1" applyFill="1" applyBorder="1"/>
    <xf numFmtId="0" fontId="32" fillId="7" borderId="16" xfId="3" applyFont="1" applyFill="1" applyBorder="1"/>
    <xf numFmtId="49" fontId="19" fillId="0" borderId="0" xfId="0" applyNumberFormat="1" applyFont="1"/>
    <xf numFmtId="0" fontId="10" fillId="3" borderId="8" xfId="4" applyFont="1" applyFill="1" applyBorder="1" applyAlignment="1">
      <alignment horizontal="left"/>
    </xf>
    <xf numFmtId="164" fontId="35" fillId="3" borderId="8" xfId="4" applyNumberFormat="1" applyFont="1" applyFill="1" applyBorder="1"/>
    <xf numFmtId="0" fontId="16" fillId="5" borderId="8" xfId="4" applyFont="1" applyFill="1" applyBorder="1" applyAlignment="1">
      <alignment horizontal="left"/>
    </xf>
    <xf numFmtId="42" fontId="6" fillId="0" borderId="5" xfId="0" applyNumberFormat="1" applyFont="1" applyBorder="1" applyAlignment="1">
      <alignment horizontal="center"/>
    </xf>
    <xf numFmtId="0" fontId="35" fillId="3" borderId="8" xfId="4" applyFont="1" applyFill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37" fillId="0" borderId="8" xfId="4" applyFont="1" applyBorder="1"/>
    <xf numFmtId="164" fontId="37" fillId="0" borderId="8" xfId="4" applyNumberFormat="1" applyFont="1" applyBorder="1"/>
    <xf numFmtId="0" fontId="10" fillId="3" borderId="8" xfId="4" applyFont="1" applyFill="1" applyBorder="1"/>
    <xf numFmtId="164" fontId="10" fillId="3" borderId="8" xfId="4" applyNumberFormat="1" applyFont="1" applyFill="1" applyBorder="1"/>
    <xf numFmtId="0" fontId="16" fillId="5" borderId="8" xfId="4" applyFont="1" applyFill="1" applyBorder="1"/>
    <xf numFmtId="164" fontId="16" fillId="5" borderId="8" xfId="4" applyNumberFormat="1" applyFont="1" applyFill="1" applyBorder="1"/>
    <xf numFmtId="0" fontId="11" fillId="2" borderId="8" xfId="4" applyFont="1" applyFill="1" applyBorder="1"/>
    <xf numFmtId="164" fontId="11" fillId="2" borderId="8" xfId="4" applyNumberFormat="1" applyFont="1" applyFill="1" applyBorder="1"/>
    <xf numFmtId="0" fontId="10" fillId="3" borderId="4" xfId="4" applyFont="1" applyFill="1" applyBorder="1"/>
    <xf numFmtId="164" fontId="35" fillId="3" borderId="9" xfId="4" applyNumberFormat="1" applyFont="1" applyFill="1" applyBorder="1"/>
    <xf numFmtId="0" fontId="10" fillId="0" borderId="4" xfId="4" applyFont="1" applyBorder="1"/>
    <xf numFmtId="42" fontId="6" fillId="0" borderId="6" xfId="0" applyNumberFormat="1" applyFont="1" applyBorder="1" applyAlignment="1">
      <alignment horizontal="center"/>
    </xf>
    <xf numFmtId="0" fontId="10" fillId="5" borderId="4" xfId="4" applyFont="1" applyFill="1" applyBorder="1"/>
    <xf numFmtId="0" fontId="35" fillId="3" borderId="7" xfId="4" applyFont="1" applyFill="1" applyBorder="1"/>
    <xf numFmtId="0" fontId="35" fillId="5" borderId="7" xfId="4" applyFont="1" applyFill="1" applyBorder="1"/>
    <xf numFmtId="0" fontId="36" fillId="5" borderId="7" xfId="4" applyFont="1" applyFill="1" applyBorder="1"/>
    <xf numFmtId="0" fontId="36" fillId="0" borderId="7" xfId="4" applyFont="1" applyBorder="1"/>
    <xf numFmtId="164" fontId="37" fillId="0" borderId="9" xfId="4" applyNumberFormat="1" applyFont="1" applyBorder="1"/>
    <xf numFmtId="0" fontId="10" fillId="3" borderId="7" xfId="4" applyFont="1" applyFill="1" applyBorder="1"/>
    <xf numFmtId="164" fontId="10" fillId="3" borderId="9" xfId="4" applyNumberFormat="1" applyFont="1" applyFill="1" applyBorder="1"/>
    <xf numFmtId="0" fontId="10" fillId="5" borderId="7" xfId="4" applyFont="1" applyFill="1" applyBorder="1"/>
    <xf numFmtId="164" fontId="16" fillId="5" borderId="9" xfId="4" applyNumberFormat="1" applyFont="1" applyFill="1" applyBorder="1"/>
    <xf numFmtId="0" fontId="11" fillId="2" borderId="7" xfId="4" applyFont="1" applyFill="1" applyBorder="1"/>
    <xf numFmtId="164" fontId="11" fillId="2" borderId="9" xfId="4" applyNumberFormat="1" applyFont="1" applyFill="1" applyBorder="1"/>
    <xf numFmtId="0" fontId="11" fillId="2" borderId="16" xfId="4" applyFont="1" applyFill="1" applyBorder="1"/>
    <xf numFmtId="0" fontId="11" fillId="2" borderId="17" xfId="4" applyFont="1" applyFill="1" applyBorder="1" applyAlignment="1">
      <alignment wrapText="1"/>
    </xf>
    <xf numFmtId="164" fontId="11" fillId="2" borderId="17" xfId="4" applyNumberFormat="1" applyFont="1" applyFill="1" applyBorder="1"/>
    <xf numFmtId="164" fontId="11" fillId="2" borderId="21" xfId="4" applyNumberFormat="1" applyFont="1" applyFill="1" applyBorder="1"/>
    <xf numFmtId="0" fontId="33" fillId="2" borderId="23" xfId="4" applyFont="1" applyFill="1" applyBorder="1" applyAlignment="1">
      <alignment horizontal="center" vertical="center"/>
    </xf>
    <xf numFmtId="0" fontId="33" fillId="2" borderId="25" xfId="4" applyFont="1" applyFill="1" applyBorder="1" applyAlignment="1">
      <alignment horizontal="center" vertical="center"/>
    </xf>
    <xf numFmtId="0" fontId="33" fillId="2" borderId="24" xfId="4" applyFont="1" applyFill="1" applyBorder="1" applyAlignment="1">
      <alignment horizontal="center" vertical="center"/>
    </xf>
    <xf numFmtId="0" fontId="11" fillId="2" borderId="14" xfId="4" applyFont="1" applyFill="1" applyBorder="1" applyAlignment="1">
      <alignment horizontal="center" vertical="center"/>
    </xf>
    <xf numFmtId="0" fontId="11" fillId="2" borderId="15" xfId="4" applyFont="1" applyFill="1" applyBorder="1" applyAlignment="1">
      <alignment horizontal="center" vertical="center"/>
    </xf>
    <xf numFmtId="0" fontId="11" fillId="2" borderId="5" xfId="4" applyFont="1" applyFill="1" applyBorder="1" applyAlignment="1">
      <alignment horizontal="center" vertical="center"/>
    </xf>
    <xf numFmtId="0" fontId="11" fillId="2" borderId="6" xfId="4" applyFont="1" applyFill="1" applyBorder="1" applyAlignment="1">
      <alignment horizontal="center" vertical="center"/>
    </xf>
    <xf numFmtId="42" fontId="6" fillId="0" borderId="8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42" fontId="6" fillId="0" borderId="15" xfId="0" applyNumberFormat="1" applyFont="1" applyBorder="1" applyAlignment="1">
      <alignment horizontal="center"/>
    </xf>
    <xf numFmtId="0" fontId="0" fillId="0" borderId="8" xfId="0" applyBorder="1"/>
    <xf numFmtId="0" fontId="10" fillId="2" borderId="18" xfId="3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/>
    </xf>
    <xf numFmtId="0" fontId="29" fillId="2" borderId="19" xfId="3" applyFont="1" applyFill="1" applyBorder="1" applyAlignment="1">
      <alignment horizontal="center" vertical="center"/>
    </xf>
    <xf numFmtId="0" fontId="29" fillId="2" borderId="20" xfId="3" applyFont="1" applyFill="1" applyBorder="1" applyAlignment="1">
      <alignment horizontal="center" vertical="center"/>
    </xf>
    <xf numFmtId="164" fontId="32" fillId="7" borderId="17" xfId="3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11" fillId="2" borderId="22" xfId="4" applyFont="1" applyFill="1" applyBorder="1" applyAlignment="1">
      <alignment horizontal="center" vertical="center"/>
    </xf>
    <xf numFmtId="0" fontId="11" fillId="2" borderId="13" xfId="4" applyFont="1" applyFill="1" applyBorder="1" applyAlignment="1">
      <alignment horizontal="center" vertical="center"/>
    </xf>
    <xf numFmtId="0" fontId="11" fillId="2" borderId="4" xfId="4" applyFont="1" applyFill="1" applyBorder="1" applyAlignment="1">
      <alignment horizontal="center" vertical="center"/>
    </xf>
    <xf numFmtId="0" fontId="11" fillId="2" borderId="14" xfId="4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11" fillId="2" borderId="14" xfId="4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</cellXfs>
  <cellStyles count="5">
    <cellStyle name="Normál" xfId="0" builtinId="0"/>
    <cellStyle name="Normál 3" xfId="2" xr:uid="{CBE0D1B2-A6FF-4E30-B04F-97F26CA7E02C}"/>
    <cellStyle name="Normál 4" xfId="3" xr:uid="{66C6C52B-C56D-4665-855B-835F0C008172}"/>
    <cellStyle name="Normál_Pénzátad." xfId="4" xr:uid="{5F0F98A8-4643-4B16-BE04-5CDD5D87421A}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4EE5-118D-4688-8B17-CC67A179EE9E}">
  <dimension ref="A1:EB117"/>
  <sheetViews>
    <sheetView zoomScale="55" zoomScaleNormal="55" zoomScaleSheetLayoutView="25" workbookViewId="0">
      <selection activeCell="F2" sqref="F2"/>
    </sheetView>
  </sheetViews>
  <sheetFormatPr defaultColWidth="8.85546875" defaultRowHeight="15" x14ac:dyDescent="0.25"/>
  <cols>
    <col min="2" max="2" width="77" customWidth="1"/>
    <col min="3" max="12" width="30.7109375" style="73" bestFit="1" customWidth="1"/>
  </cols>
  <sheetData>
    <row r="1" spans="1:12" s="76" customFormat="1" ht="42.6" customHeight="1" thickBot="1" x14ac:dyDescent="0.3">
      <c r="A1" s="74" t="s">
        <v>185</v>
      </c>
      <c r="B1" s="75" t="s">
        <v>133</v>
      </c>
      <c r="C1" s="2" t="s">
        <v>1</v>
      </c>
      <c r="D1" s="2" t="s">
        <v>2</v>
      </c>
      <c r="E1" s="2" t="s">
        <v>186</v>
      </c>
      <c r="F1" s="2" t="s">
        <v>187</v>
      </c>
      <c r="G1" s="2" t="s">
        <v>188</v>
      </c>
      <c r="H1" s="2" t="s">
        <v>186</v>
      </c>
      <c r="I1" s="2" t="s">
        <v>187</v>
      </c>
      <c r="J1" s="2" t="s">
        <v>189</v>
      </c>
      <c r="K1" s="2" t="s">
        <v>186</v>
      </c>
      <c r="L1" s="2" t="s">
        <v>187</v>
      </c>
    </row>
    <row r="2" spans="1:12" ht="25.15" customHeight="1" x14ac:dyDescent="0.25">
      <c r="A2" s="4" t="s">
        <v>6</v>
      </c>
      <c r="B2" s="5" t="s">
        <v>7</v>
      </c>
      <c r="C2" s="6">
        <f>Önkormányzat!C2+Óvoda!C2</f>
        <v>33129017</v>
      </c>
      <c r="D2" s="6">
        <f>G2+J2</f>
        <v>30120376</v>
      </c>
      <c r="E2" s="6">
        <f>H2+K2</f>
        <v>30120376</v>
      </c>
      <c r="F2" s="6">
        <f>I2+L2</f>
        <v>18020943</v>
      </c>
      <c r="G2" s="6">
        <f>Önkormányzat!D2</f>
        <v>30120376</v>
      </c>
      <c r="H2" s="6">
        <f>Önkormányzat!E2</f>
        <v>30120376</v>
      </c>
      <c r="I2" s="6">
        <f>Önkormányzat!F2</f>
        <v>18020943</v>
      </c>
      <c r="J2" s="6">
        <f>Óvoda!D2</f>
        <v>0</v>
      </c>
      <c r="K2" s="6">
        <f>Óvoda!E2</f>
        <v>0</v>
      </c>
      <c r="L2" s="6">
        <f>Óvoda!F2</f>
        <v>0</v>
      </c>
    </row>
    <row r="3" spans="1:12" ht="25.15" customHeight="1" x14ac:dyDescent="0.25">
      <c r="A3" s="40" t="s">
        <v>8</v>
      </c>
      <c r="B3" s="41" t="s">
        <v>9</v>
      </c>
      <c r="C3" s="6">
        <f>Önkormányzat!C3+Óvoda!C3</f>
        <v>12348018</v>
      </c>
      <c r="D3" s="6">
        <f t="shared" ref="D3:D66" si="0">G3+J3</f>
        <v>39564566</v>
      </c>
      <c r="E3" s="6">
        <f t="shared" ref="E3:E66" si="1">H3+K3</f>
        <v>39977846</v>
      </c>
      <c r="F3" s="6">
        <f t="shared" ref="F3:F66" si="2">I3+L3</f>
        <v>20986853</v>
      </c>
      <c r="G3" s="6">
        <f>Önkormányzat!D3</f>
        <v>39564566</v>
      </c>
      <c r="H3" s="6">
        <f>Önkormányzat!E3</f>
        <v>39977846</v>
      </c>
      <c r="I3" s="6">
        <f>Önkormányzat!F3</f>
        <v>20986853</v>
      </c>
      <c r="J3" s="6">
        <f>Óvoda!D3</f>
        <v>0</v>
      </c>
      <c r="K3" s="6">
        <f>Óvoda!E3</f>
        <v>0</v>
      </c>
      <c r="L3" s="6">
        <f>Óvoda!F3</f>
        <v>0</v>
      </c>
    </row>
    <row r="4" spans="1:12" ht="25.15" customHeight="1" x14ac:dyDescent="0.25">
      <c r="A4" s="42" t="s">
        <v>10</v>
      </c>
      <c r="B4" s="43" t="s">
        <v>11</v>
      </c>
      <c r="C4" s="6">
        <f>Önkormányzat!C4+Óvoda!C4</f>
        <v>4633713</v>
      </c>
      <c r="D4" s="6">
        <f t="shared" si="0"/>
        <v>6114308</v>
      </c>
      <c r="E4" s="6">
        <f t="shared" si="1"/>
        <v>6114308</v>
      </c>
      <c r="F4" s="6">
        <f t="shared" si="2"/>
        <v>3179442</v>
      </c>
      <c r="G4" s="6">
        <f>Önkormányzat!D4</f>
        <v>6114308</v>
      </c>
      <c r="H4" s="6">
        <f>Önkormányzat!E4</f>
        <v>6114308</v>
      </c>
      <c r="I4" s="6">
        <f>Önkormányzat!F4</f>
        <v>3179442</v>
      </c>
      <c r="J4" s="6">
        <f>Óvoda!D4</f>
        <v>0</v>
      </c>
      <c r="K4" s="6">
        <f>Óvoda!E4</f>
        <v>0</v>
      </c>
      <c r="L4" s="6">
        <f>Óvoda!F4</f>
        <v>0</v>
      </c>
    </row>
    <row r="5" spans="1:12" ht="25.15" customHeight="1" x14ac:dyDescent="0.25">
      <c r="A5" s="42" t="s">
        <v>12</v>
      </c>
      <c r="B5" s="43" t="s">
        <v>13</v>
      </c>
      <c r="C5" s="6">
        <f>Önkormányzat!C5+Óvoda!C5</f>
        <v>5589845</v>
      </c>
      <c r="D5" s="6">
        <f t="shared" si="0"/>
        <v>7141093</v>
      </c>
      <c r="E5" s="6">
        <f t="shared" si="1"/>
        <v>7141093</v>
      </c>
      <c r="F5" s="6">
        <f t="shared" si="2"/>
        <v>3713366</v>
      </c>
      <c r="G5" s="6">
        <f>Önkormányzat!D5</f>
        <v>7141093</v>
      </c>
      <c r="H5" s="6">
        <f>Önkormányzat!E5</f>
        <v>7141093</v>
      </c>
      <c r="I5" s="6">
        <f>Önkormányzat!F5</f>
        <v>3713366</v>
      </c>
      <c r="J5" s="6">
        <f>Óvoda!D5</f>
        <v>0</v>
      </c>
      <c r="K5" s="6">
        <f>Óvoda!E5</f>
        <v>0</v>
      </c>
      <c r="L5" s="6">
        <f>Óvoda!F5</f>
        <v>0</v>
      </c>
    </row>
    <row r="6" spans="1:12" ht="25.15" customHeight="1" x14ac:dyDescent="0.25">
      <c r="A6" s="40" t="s">
        <v>14</v>
      </c>
      <c r="B6" s="41" t="s">
        <v>15</v>
      </c>
      <c r="C6" s="6">
        <f>Önkormányzat!C6+Óvoda!C6</f>
        <v>10223558</v>
      </c>
      <c r="D6" s="6">
        <f t="shared" si="0"/>
        <v>13255401</v>
      </c>
      <c r="E6" s="6">
        <f t="shared" si="1"/>
        <v>13255401</v>
      </c>
      <c r="F6" s="6">
        <f t="shared" si="2"/>
        <v>6892808</v>
      </c>
      <c r="G6" s="6">
        <f>Önkormányzat!D6</f>
        <v>13255401</v>
      </c>
      <c r="H6" s="6">
        <f>Önkormányzat!E6</f>
        <v>13255401</v>
      </c>
      <c r="I6" s="6">
        <f>Önkormányzat!F6</f>
        <v>6892808</v>
      </c>
      <c r="J6" s="6">
        <f>Óvoda!D6</f>
        <v>0</v>
      </c>
      <c r="K6" s="6">
        <f>Óvoda!E6</f>
        <v>0</v>
      </c>
      <c r="L6" s="6">
        <f>Óvoda!F6</f>
        <v>0</v>
      </c>
    </row>
    <row r="7" spans="1:12" ht="25.15" customHeight="1" x14ac:dyDescent="0.25">
      <c r="A7" s="40" t="s">
        <v>16</v>
      </c>
      <c r="B7" s="41" t="s">
        <v>17</v>
      </c>
      <c r="C7" s="6">
        <f>Önkormányzat!C7+Óvoda!C7</f>
        <v>2351066</v>
      </c>
      <c r="D7" s="6">
        <f t="shared" si="0"/>
        <v>2270000</v>
      </c>
      <c r="E7" s="6">
        <f t="shared" si="1"/>
        <v>2351066</v>
      </c>
      <c r="F7" s="6">
        <f t="shared" si="2"/>
        <v>1222553</v>
      </c>
      <c r="G7" s="6">
        <f>Önkormányzat!D7</f>
        <v>2270000</v>
      </c>
      <c r="H7" s="6">
        <f>Önkormányzat!E7</f>
        <v>2351066</v>
      </c>
      <c r="I7" s="6">
        <f>Önkormányzat!F7</f>
        <v>1222553</v>
      </c>
      <c r="J7" s="6">
        <f>Óvoda!D7</f>
        <v>0</v>
      </c>
      <c r="K7" s="6">
        <f>Óvoda!E7</f>
        <v>0</v>
      </c>
      <c r="L7" s="6">
        <f>Óvoda!F7</f>
        <v>0</v>
      </c>
    </row>
    <row r="8" spans="1:12" ht="25.15" customHeight="1" x14ac:dyDescent="0.25">
      <c r="A8" s="40" t="s">
        <v>18</v>
      </c>
      <c r="B8" s="41" t="s">
        <v>19</v>
      </c>
      <c r="C8" s="6">
        <f>Önkormányzat!C8+Óvoda!C8</f>
        <v>0</v>
      </c>
      <c r="D8" s="6">
        <f t="shared" si="0"/>
        <v>0</v>
      </c>
      <c r="E8" s="6">
        <f t="shared" si="1"/>
        <v>0</v>
      </c>
      <c r="F8" s="6">
        <f t="shared" si="2"/>
        <v>0</v>
      </c>
      <c r="G8" s="6">
        <f>Önkormányzat!D8</f>
        <v>0</v>
      </c>
      <c r="H8" s="6">
        <f>Önkormányzat!E8</f>
        <v>0</v>
      </c>
      <c r="I8" s="6">
        <f>Önkormányzat!F8</f>
        <v>0</v>
      </c>
      <c r="J8" s="6">
        <f>Óvoda!D8</f>
        <v>0</v>
      </c>
      <c r="K8" s="6">
        <f>Óvoda!E8</f>
        <v>0</v>
      </c>
      <c r="L8" s="6">
        <f>Óvoda!F8</f>
        <v>0</v>
      </c>
    </row>
    <row r="9" spans="1:12" ht="25.15" customHeight="1" x14ac:dyDescent="0.25">
      <c r="A9" s="40" t="s">
        <v>20</v>
      </c>
      <c r="B9" s="41" t="s">
        <v>21</v>
      </c>
      <c r="C9" s="6">
        <f>Önkormányzat!C9+Óvoda!C9</f>
        <v>0</v>
      </c>
      <c r="D9" s="6">
        <f t="shared" si="0"/>
        <v>0</v>
      </c>
      <c r="E9" s="6">
        <f t="shared" si="1"/>
        <v>0</v>
      </c>
      <c r="F9" s="6">
        <f t="shared" si="2"/>
        <v>0</v>
      </c>
      <c r="G9" s="6">
        <f>Önkormányzat!D9</f>
        <v>0</v>
      </c>
      <c r="H9" s="6">
        <f>Önkormányzat!E9</f>
        <v>0</v>
      </c>
      <c r="I9" s="6">
        <f>Önkormányzat!F9</f>
        <v>0</v>
      </c>
      <c r="J9" s="6">
        <f>Óvoda!D9</f>
        <v>0</v>
      </c>
      <c r="K9" s="6">
        <f>Óvoda!E9</f>
        <v>0</v>
      </c>
      <c r="L9" s="6">
        <f>Óvoda!F9</f>
        <v>0</v>
      </c>
    </row>
    <row r="10" spans="1:12" ht="25.15" customHeight="1" x14ac:dyDescent="0.25">
      <c r="A10" s="8" t="s">
        <v>22</v>
      </c>
      <c r="B10" s="9" t="s">
        <v>23</v>
      </c>
      <c r="C10" s="10">
        <f>Önkormányzat!C10+Óvoda!C10</f>
        <v>58051659</v>
      </c>
      <c r="D10" s="10">
        <f t="shared" si="0"/>
        <v>85210343</v>
      </c>
      <c r="E10" s="10">
        <f t="shared" si="1"/>
        <v>85704689</v>
      </c>
      <c r="F10" s="10">
        <f t="shared" si="2"/>
        <v>47123157</v>
      </c>
      <c r="G10" s="10">
        <f>Önkormányzat!D10</f>
        <v>85210343</v>
      </c>
      <c r="H10" s="10">
        <f>Önkormányzat!E10</f>
        <v>85704689</v>
      </c>
      <c r="I10" s="10">
        <f>Önkormányzat!F10</f>
        <v>47123157</v>
      </c>
      <c r="J10" s="10">
        <f>Óvoda!D10</f>
        <v>0</v>
      </c>
      <c r="K10" s="10">
        <f>Óvoda!E10</f>
        <v>0</v>
      </c>
      <c r="L10" s="10">
        <f>Óvoda!F10</f>
        <v>0</v>
      </c>
    </row>
    <row r="11" spans="1:12" ht="25.15" customHeight="1" x14ac:dyDescent="0.25">
      <c r="A11" s="40" t="s">
        <v>24</v>
      </c>
      <c r="B11" s="41" t="s">
        <v>25</v>
      </c>
      <c r="C11" s="44">
        <f>Önkormányzat!C11+Óvoda!C11</f>
        <v>0</v>
      </c>
      <c r="D11" s="44">
        <f t="shared" si="0"/>
        <v>0</v>
      </c>
      <c r="E11" s="44">
        <f t="shared" si="1"/>
        <v>0</v>
      </c>
      <c r="F11" s="44">
        <f t="shared" si="2"/>
        <v>0</v>
      </c>
      <c r="G11" s="44">
        <f>Önkormányzat!D11</f>
        <v>0</v>
      </c>
      <c r="H11" s="44">
        <f>Önkormányzat!E11</f>
        <v>0</v>
      </c>
      <c r="I11" s="44">
        <f>Önkormányzat!F11</f>
        <v>0</v>
      </c>
      <c r="J11" s="44">
        <f>Óvoda!D11</f>
        <v>0</v>
      </c>
      <c r="K11" s="44">
        <f>Óvoda!E11</f>
        <v>0</v>
      </c>
      <c r="L11" s="44">
        <f>Óvoda!F11</f>
        <v>0</v>
      </c>
    </row>
    <row r="12" spans="1:12" ht="25.15" customHeight="1" x14ac:dyDescent="0.25">
      <c r="A12" s="40" t="s">
        <v>26</v>
      </c>
      <c r="B12" s="41" t="s">
        <v>27</v>
      </c>
      <c r="C12" s="44">
        <f>Önkormányzat!C12+Óvoda!C12</f>
        <v>0</v>
      </c>
      <c r="D12" s="44">
        <f t="shared" si="0"/>
        <v>0</v>
      </c>
      <c r="E12" s="44">
        <f t="shared" si="1"/>
        <v>0</v>
      </c>
      <c r="F12" s="44">
        <f t="shared" si="2"/>
        <v>0</v>
      </c>
      <c r="G12" s="44">
        <f>Önkormányzat!D12</f>
        <v>0</v>
      </c>
      <c r="H12" s="44">
        <f>Önkormányzat!E12</f>
        <v>0</v>
      </c>
      <c r="I12" s="44">
        <f>Önkormányzat!F12</f>
        <v>0</v>
      </c>
      <c r="J12" s="44">
        <f>Óvoda!D12</f>
        <v>0</v>
      </c>
      <c r="K12" s="44">
        <f>Óvoda!E12</f>
        <v>0</v>
      </c>
      <c r="L12" s="44">
        <f>Óvoda!F12</f>
        <v>0</v>
      </c>
    </row>
    <row r="13" spans="1:12" ht="25.15" customHeight="1" x14ac:dyDescent="0.25">
      <c r="A13" s="40" t="s">
        <v>28</v>
      </c>
      <c r="B13" s="41" t="s">
        <v>29</v>
      </c>
      <c r="C13" s="44">
        <f>Önkormányzat!C13+Óvoda!C13</f>
        <v>0</v>
      </c>
      <c r="D13" s="44">
        <f t="shared" si="0"/>
        <v>0</v>
      </c>
      <c r="E13" s="44">
        <f t="shared" si="1"/>
        <v>0</v>
      </c>
      <c r="F13" s="44">
        <f t="shared" si="2"/>
        <v>0</v>
      </c>
      <c r="G13" s="44">
        <f>Önkormányzat!D13</f>
        <v>0</v>
      </c>
      <c r="H13" s="44">
        <f>Önkormányzat!E13</f>
        <v>0</v>
      </c>
      <c r="I13" s="44">
        <f>Önkormányzat!F13</f>
        <v>0</v>
      </c>
      <c r="J13" s="44">
        <f>Óvoda!D13</f>
        <v>0</v>
      </c>
      <c r="K13" s="44">
        <f>Óvoda!E13</f>
        <v>0</v>
      </c>
      <c r="L13" s="44">
        <f>Óvoda!F13</f>
        <v>0</v>
      </c>
    </row>
    <row r="14" spans="1:12" ht="25.15" customHeight="1" x14ac:dyDescent="0.25">
      <c r="A14" s="40" t="s">
        <v>30</v>
      </c>
      <c r="B14" s="41" t="s">
        <v>31</v>
      </c>
      <c r="C14" s="44">
        <f>Önkormányzat!C14+Óvoda!C14</f>
        <v>0</v>
      </c>
      <c r="D14" s="44">
        <f t="shared" si="0"/>
        <v>0</v>
      </c>
      <c r="E14" s="44">
        <f t="shared" si="1"/>
        <v>0</v>
      </c>
      <c r="F14" s="44">
        <f t="shared" si="2"/>
        <v>0</v>
      </c>
      <c r="G14" s="44">
        <f>Önkormányzat!D14</f>
        <v>0</v>
      </c>
      <c r="H14" s="44">
        <f>Önkormányzat!E14</f>
        <v>0</v>
      </c>
      <c r="I14" s="44">
        <f>Önkormányzat!F14</f>
        <v>0</v>
      </c>
      <c r="J14" s="44">
        <f>Óvoda!D14</f>
        <v>0</v>
      </c>
      <c r="K14" s="44">
        <f>Óvoda!E14</f>
        <v>0</v>
      </c>
      <c r="L14" s="44">
        <f>Óvoda!F14</f>
        <v>0</v>
      </c>
    </row>
    <row r="15" spans="1:12" ht="25.15" customHeight="1" x14ac:dyDescent="0.25">
      <c r="A15" s="40" t="s">
        <v>32</v>
      </c>
      <c r="B15" s="41" t="s">
        <v>33</v>
      </c>
      <c r="C15" s="44">
        <f>Önkormányzat!C15+Óvoda!C15</f>
        <v>5178157</v>
      </c>
      <c r="D15" s="44">
        <f t="shared" si="0"/>
        <v>0</v>
      </c>
      <c r="E15" s="44">
        <f t="shared" si="1"/>
        <v>0</v>
      </c>
      <c r="F15" s="44">
        <f t="shared" si="2"/>
        <v>0</v>
      </c>
      <c r="G15" s="44">
        <f>Önkormányzat!D15</f>
        <v>0</v>
      </c>
      <c r="H15" s="44">
        <f>Önkormányzat!E15</f>
        <v>0</v>
      </c>
      <c r="I15" s="44">
        <f>Önkormányzat!F15</f>
        <v>0</v>
      </c>
      <c r="J15" s="44">
        <f>Óvoda!D15</f>
        <v>0</v>
      </c>
      <c r="K15" s="44">
        <f>Óvoda!E15</f>
        <v>0</v>
      </c>
      <c r="L15" s="44">
        <f>Óvoda!F15</f>
        <v>0</v>
      </c>
    </row>
    <row r="16" spans="1:12" ht="25.15" customHeight="1" x14ac:dyDescent="0.25">
      <c r="A16" s="12" t="s">
        <v>34</v>
      </c>
      <c r="B16" s="13" t="s">
        <v>35</v>
      </c>
      <c r="C16" s="14">
        <f>Önkormányzat!C16+Óvoda!C16</f>
        <v>63229816</v>
      </c>
      <c r="D16" s="14">
        <f t="shared" si="0"/>
        <v>85210343</v>
      </c>
      <c r="E16" s="14">
        <f t="shared" si="1"/>
        <v>85704689</v>
      </c>
      <c r="F16" s="14">
        <f t="shared" si="2"/>
        <v>47123157</v>
      </c>
      <c r="G16" s="14">
        <f>Önkormányzat!D16</f>
        <v>85210343</v>
      </c>
      <c r="H16" s="14">
        <f>Önkormányzat!E16</f>
        <v>85704689</v>
      </c>
      <c r="I16" s="14">
        <f>Önkormányzat!F16</f>
        <v>47123157</v>
      </c>
      <c r="J16" s="14">
        <f>Óvoda!D16</f>
        <v>0</v>
      </c>
      <c r="K16" s="14">
        <f>Óvoda!E16</f>
        <v>0</v>
      </c>
      <c r="L16" s="14">
        <f>Óvoda!F16</f>
        <v>0</v>
      </c>
    </row>
    <row r="17" spans="1:12" ht="25.15" customHeight="1" x14ac:dyDescent="0.25">
      <c r="A17" s="40" t="s">
        <v>36</v>
      </c>
      <c r="B17" s="41" t="s">
        <v>37</v>
      </c>
      <c r="C17" s="44">
        <f>Önkormányzat!C17+Óvoda!C17</f>
        <v>0</v>
      </c>
      <c r="D17" s="44">
        <f t="shared" si="0"/>
        <v>0</v>
      </c>
      <c r="E17" s="44">
        <f t="shared" si="1"/>
        <v>0</v>
      </c>
      <c r="F17" s="44">
        <f t="shared" si="2"/>
        <v>0</v>
      </c>
      <c r="G17" s="44">
        <f>Önkormányzat!D17</f>
        <v>0</v>
      </c>
      <c r="H17" s="44">
        <f>Önkormányzat!E17</f>
        <v>0</v>
      </c>
      <c r="I17" s="44">
        <f>Önkormányzat!F17</f>
        <v>0</v>
      </c>
      <c r="J17" s="44">
        <f>Óvoda!D17</f>
        <v>0</v>
      </c>
      <c r="K17" s="44">
        <f>Óvoda!E17</f>
        <v>0</v>
      </c>
      <c r="L17" s="44">
        <f>Óvoda!F17</f>
        <v>0</v>
      </c>
    </row>
    <row r="18" spans="1:12" ht="25.15" customHeight="1" x14ac:dyDescent="0.25">
      <c r="A18" s="40" t="s">
        <v>38</v>
      </c>
      <c r="B18" s="41" t="s">
        <v>39</v>
      </c>
      <c r="C18" s="44">
        <f>Önkormányzat!C18+Óvoda!C18</f>
        <v>0</v>
      </c>
      <c r="D18" s="44">
        <f t="shared" si="0"/>
        <v>0</v>
      </c>
      <c r="E18" s="44">
        <f t="shared" si="1"/>
        <v>0</v>
      </c>
      <c r="F18" s="44">
        <f t="shared" si="2"/>
        <v>0</v>
      </c>
      <c r="G18" s="44">
        <f>Önkormányzat!D18</f>
        <v>0</v>
      </c>
      <c r="H18" s="44">
        <f>Önkormányzat!E18</f>
        <v>0</v>
      </c>
      <c r="I18" s="44">
        <f>Önkormányzat!F18</f>
        <v>0</v>
      </c>
      <c r="J18" s="44">
        <f>Óvoda!D18</f>
        <v>0</v>
      </c>
      <c r="K18" s="44">
        <f>Óvoda!E18</f>
        <v>0</v>
      </c>
      <c r="L18" s="44">
        <f>Óvoda!F18</f>
        <v>0</v>
      </c>
    </row>
    <row r="19" spans="1:12" ht="25.15" customHeight="1" x14ac:dyDescent="0.25">
      <c r="A19" s="40" t="s">
        <v>40</v>
      </c>
      <c r="B19" s="41" t="s">
        <v>41</v>
      </c>
      <c r="C19" s="44">
        <f>Önkormányzat!C19+Óvoda!C19</f>
        <v>0</v>
      </c>
      <c r="D19" s="44">
        <f t="shared" si="0"/>
        <v>0</v>
      </c>
      <c r="E19" s="44">
        <f t="shared" si="1"/>
        <v>0</v>
      </c>
      <c r="F19" s="44">
        <f t="shared" si="2"/>
        <v>0</v>
      </c>
      <c r="G19" s="44">
        <f>Önkormányzat!D19</f>
        <v>0</v>
      </c>
      <c r="H19" s="44">
        <f>Önkormányzat!E19</f>
        <v>0</v>
      </c>
      <c r="I19" s="44">
        <f>Önkormányzat!F19</f>
        <v>0</v>
      </c>
      <c r="J19" s="44">
        <f>Óvoda!D19</f>
        <v>0</v>
      </c>
      <c r="K19" s="44">
        <f>Óvoda!E19</f>
        <v>0</v>
      </c>
      <c r="L19" s="44">
        <f>Óvoda!F19</f>
        <v>0</v>
      </c>
    </row>
    <row r="20" spans="1:12" ht="25.15" customHeight="1" x14ac:dyDescent="0.25">
      <c r="A20" s="40" t="s">
        <v>42</v>
      </c>
      <c r="B20" s="41" t="s">
        <v>43</v>
      </c>
      <c r="C20" s="44">
        <f>Önkormányzat!C20+Óvoda!C20</f>
        <v>0</v>
      </c>
      <c r="D20" s="44">
        <f t="shared" si="0"/>
        <v>0</v>
      </c>
      <c r="E20" s="44">
        <f t="shared" si="1"/>
        <v>0</v>
      </c>
      <c r="F20" s="44">
        <f t="shared" si="2"/>
        <v>0</v>
      </c>
      <c r="G20" s="44">
        <f>Önkormányzat!D20</f>
        <v>0</v>
      </c>
      <c r="H20" s="44">
        <f>Önkormányzat!E20</f>
        <v>0</v>
      </c>
      <c r="I20" s="44">
        <f>Önkormányzat!F20</f>
        <v>0</v>
      </c>
      <c r="J20" s="44">
        <f>Óvoda!D20</f>
        <v>0</v>
      </c>
      <c r="K20" s="44">
        <f>Óvoda!E20</f>
        <v>0</v>
      </c>
      <c r="L20" s="44">
        <f>Óvoda!F20</f>
        <v>0</v>
      </c>
    </row>
    <row r="21" spans="1:12" ht="25.15" customHeight="1" x14ac:dyDescent="0.25">
      <c r="A21" s="40" t="s">
        <v>44</v>
      </c>
      <c r="B21" s="41" t="s">
        <v>45</v>
      </c>
      <c r="C21" s="44">
        <f>Önkormányzat!C21+Óvoda!C21</f>
        <v>6679010</v>
      </c>
      <c r="D21" s="44">
        <f t="shared" si="0"/>
        <v>0</v>
      </c>
      <c r="E21" s="44">
        <f t="shared" si="1"/>
        <v>0</v>
      </c>
      <c r="F21" s="44">
        <f t="shared" si="2"/>
        <v>0</v>
      </c>
      <c r="G21" s="44">
        <f>Önkormányzat!D21</f>
        <v>0</v>
      </c>
      <c r="H21" s="44">
        <f>Önkormányzat!E21</f>
        <v>0</v>
      </c>
      <c r="I21" s="44">
        <f>Önkormányzat!F21</f>
        <v>0</v>
      </c>
      <c r="J21" s="44">
        <f>Óvoda!D21</f>
        <v>0</v>
      </c>
      <c r="K21" s="44">
        <f>Óvoda!E21</f>
        <v>0</v>
      </c>
      <c r="L21" s="44">
        <f>Óvoda!F21</f>
        <v>0</v>
      </c>
    </row>
    <row r="22" spans="1:12" ht="25.15" customHeight="1" x14ac:dyDescent="0.25">
      <c r="A22" s="40"/>
      <c r="B22" s="43" t="s">
        <v>46</v>
      </c>
      <c r="C22" s="44">
        <f>Önkormányzat!C22+Óvoda!C22</f>
        <v>0</v>
      </c>
      <c r="D22" s="44">
        <f t="shared" si="0"/>
        <v>0</v>
      </c>
      <c r="E22" s="44">
        <f t="shared" si="1"/>
        <v>0</v>
      </c>
      <c r="F22" s="44">
        <f t="shared" si="2"/>
        <v>0</v>
      </c>
      <c r="G22" s="44">
        <f>Önkormányzat!D22</f>
        <v>0</v>
      </c>
      <c r="H22" s="44">
        <f>Önkormányzat!E22</f>
        <v>0</v>
      </c>
      <c r="I22" s="44">
        <f>Önkormányzat!F22</f>
        <v>0</v>
      </c>
      <c r="J22" s="44">
        <f>Óvoda!D22</f>
        <v>0</v>
      </c>
      <c r="K22" s="44">
        <f>Óvoda!E22</f>
        <v>0</v>
      </c>
      <c r="L22" s="44">
        <f>Óvoda!F22</f>
        <v>0</v>
      </c>
    </row>
    <row r="23" spans="1:12" ht="25.15" customHeight="1" x14ac:dyDescent="0.25">
      <c r="A23" s="12" t="s">
        <v>47</v>
      </c>
      <c r="B23" s="13" t="s">
        <v>48</v>
      </c>
      <c r="C23" s="14">
        <f>Önkormányzat!C23+Óvoda!C23</f>
        <v>6679010</v>
      </c>
      <c r="D23" s="14">
        <f t="shared" si="0"/>
        <v>0</v>
      </c>
      <c r="E23" s="14">
        <f t="shared" si="1"/>
        <v>0</v>
      </c>
      <c r="F23" s="14">
        <f t="shared" si="2"/>
        <v>0</v>
      </c>
      <c r="G23" s="14">
        <f>Önkormányzat!D23</f>
        <v>0</v>
      </c>
      <c r="H23" s="14">
        <f>Önkormányzat!E23</f>
        <v>0</v>
      </c>
      <c r="I23" s="14">
        <f>Önkormányzat!F23</f>
        <v>0</v>
      </c>
      <c r="J23" s="14">
        <f>Óvoda!D23</f>
        <v>0</v>
      </c>
      <c r="K23" s="14">
        <f>Óvoda!E23</f>
        <v>0</v>
      </c>
      <c r="L23" s="14">
        <f>Óvoda!F23</f>
        <v>0</v>
      </c>
    </row>
    <row r="24" spans="1:12" ht="25.15" customHeight="1" x14ac:dyDescent="0.25">
      <c r="A24" s="40" t="s">
        <v>49</v>
      </c>
      <c r="B24" s="41" t="s">
        <v>50</v>
      </c>
      <c r="C24" s="44">
        <f>Önkormányzat!C24+Óvoda!C24</f>
        <v>24353082</v>
      </c>
      <c r="D24" s="44">
        <f t="shared" si="0"/>
        <v>69800803</v>
      </c>
      <c r="E24" s="44">
        <f t="shared" si="1"/>
        <v>69800803</v>
      </c>
      <c r="F24" s="44">
        <f t="shared" si="2"/>
        <v>63817979</v>
      </c>
      <c r="G24" s="44">
        <f>Önkormányzat!D24</f>
        <v>69800803</v>
      </c>
      <c r="H24" s="44">
        <f>Önkormányzat!E24</f>
        <v>69800803</v>
      </c>
      <c r="I24" s="44">
        <f>Önkormányzat!F24</f>
        <v>63817979</v>
      </c>
      <c r="J24" s="44">
        <f>Óvoda!D24</f>
        <v>0</v>
      </c>
      <c r="K24" s="44">
        <f>Óvoda!E24</f>
        <v>0</v>
      </c>
      <c r="L24" s="44">
        <f>Óvoda!F24</f>
        <v>0</v>
      </c>
    </row>
    <row r="25" spans="1:12" ht="25.15" customHeight="1" x14ac:dyDescent="0.25">
      <c r="A25" s="40" t="s">
        <v>51</v>
      </c>
      <c r="B25" s="43" t="s">
        <v>52</v>
      </c>
      <c r="C25" s="44">
        <f>Önkormányzat!C25+Óvoda!C25</f>
        <v>18817316</v>
      </c>
      <c r="D25" s="44">
        <f t="shared" si="0"/>
        <v>15000000</v>
      </c>
      <c r="E25" s="44">
        <f t="shared" si="1"/>
        <v>15000000</v>
      </c>
      <c r="F25" s="44">
        <f t="shared" si="2"/>
        <v>13511022</v>
      </c>
      <c r="G25" s="44">
        <f>Önkormányzat!D25</f>
        <v>15000000</v>
      </c>
      <c r="H25" s="44">
        <f>Önkormányzat!E25</f>
        <v>15000000</v>
      </c>
      <c r="I25" s="44">
        <f>Önkormányzat!F25</f>
        <v>13511022</v>
      </c>
      <c r="J25" s="44">
        <f>Óvoda!D25</f>
        <v>0</v>
      </c>
      <c r="K25" s="44">
        <f>Óvoda!E25</f>
        <v>0</v>
      </c>
      <c r="L25" s="44">
        <f>Óvoda!F25</f>
        <v>0</v>
      </c>
    </row>
    <row r="26" spans="1:12" ht="25.15" customHeight="1" x14ac:dyDescent="0.25">
      <c r="A26" s="40" t="s">
        <v>53</v>
      </c>
      <c r="B26" s="43" t="s">
        <v>54</v>
      </c>
      <c r="C26" s="44">
        <f>Önkormányzat!C26+Óvoda!C26</f>
        <v>0</v>
      </c>
      <c r="D26" s="44">
        <f t="shared" si="0"/>
        <v>0</v>
      </c>
      <c r="E26" s="44">
        <f t="shared" si="1"/>
        <v>0</v>
      </c>
      <c r="F26" s="44">
        <f t="shared" si="2"/>
        <v>0</v>
      </c>
      <c r="G26" s="44">
        <f>Önkormányzat!D26</f>
        <v>0</v>
      </c>
      <c r="H26" s="44">
        <f>Önkormányzat!E26</f>
        <v>0</v>
      </c>
      <c r="I26" s="44">
        <f>Önkormányzat!F26</f>
        <v>0</v>
      </c>
      <c r="J26" s="44">
        <f>Óvoda!D26</f>
        <v>0</v>
      </c>
      <c r="K26" s="44">
        <f>Óvoda!E26</f>
        <v>0</v>
      </c>
      <c r="L26" s="44">
        <f>Óvoda!F26</f>
        <v>0</v>
      </c>
    </row>
    <row r="27" spans="1:12" ht="25.15" customHeight="1" x14ac:dyDescent="0.25">
      <c r="A27" s="40" t="s">
        <v>55</v>
      </c>
      <c r="B27" s="41" t="s">
        <v>56</v>
      </c>
      <c r="C27" s="44">
        <f>Önkormányzat!C27+Óvoda!C27</f>
        <v>0</v>
      </c>
      <c r="D27" s="44">
        <f t="shared" si="0"/>
        <v>15000000</v>
      </c>
      <c r="E27" s="44">
        <f t="shared" si="1"/>
        <v>15000000</v>
      </c>
      <c r="F27" s="44">
        <f t="shared" si="2"/>
        <v>13511022</v>
      </c>
      <c r="G27" s="44">
        <f>Önkormányzat!D27</f>
        <v>15000000</v>
      </c>
      <c r="H27" s="44">
        <f>Önkormányzat!E27</f>
        <v>15000000</v>
      </c>
      <c r="I27" s="44">
        <f>Önkormányzat!F27</f>
        <v>13511022</v>
      </c>
      <c r="J27" s="44">
        <f>Óvoda!D27</f>
        <v>0</v>
      </c>
      <c r="K27" s="44">
        <f>Óvoda!E27</f>
        <v>0</v>
      </c>
      <c r="L27" s="44">
        <f>Óvoda!F27</f>
        <v>0</v>
      </c>
    </row>
    <row r="28" spans="1:12" ht="25.15" customHeight="1" x14ac:dyDescent="0.25">
      <c r="A28" s="40" t="s">
        <v>57</v>
      </c>
      <c r="B28" s="41" t="s">
        <v>58</v>
      </c>
      <c r="C28" s="44">
        <f>Önkormányzat!C28+Óvoda!C28</f>
        <v>322455</v>
      </c>
      <c r="D28" s="44">
        <f t="shared" si="0"/>
        <v>9832523</v>
      </c>
      <c r="E28" s="44">
        <f t="shared" si="1"/>
        <v>9832523</v>
      </c>
      <c r="F28" s="44">
        <f t="shared" si="2"/>
        <v>10780741</v>
      </c>
      <c r="G28" s="44">
        <f>Önkormányzat!D28</f>
        <v>9832523</v>
      </c>
      <c r="H28" s="44">
        <f>Önkormányzat!E28</f>
        <v>9832523</v>
      </c>
      <c r="I28" s="44">
        <f>Önkormányzat!F28</f>
        <v>10780741</v>
      </c>
      <c r="J28" s="44">
        <f>Óvoda!D28</f>
        <v>0</v>
      </c>
      <c r="K28" s="44">
        <f>Óvoda!E28</f>
        <v>0</v>
      </c>
      <c r="L28" s="44">
        <f>Óvoda!F28</f>
        <v>0</v>
      </c>
    </row>
    <row r="29" spans="1:12" ht="25.15" customHeight="1" x14ac:dyDescent="0.25">
      <c r="A29" s="12" t="s">
        <v>59</v>
      </c>
      <c r="B29" s="13" t="s">
        <v>60</v>
      </c>
      <c r="C29" s="14">
        <f>Önkormányzat!C29+Óvoda!C29</f>
        <v>43492853</v>
      </c>
      <c r="D29" s="14">
        <f t="shared" si="0"/>
        <v>94633326</v>
      </c>
      <c r="E29" s="14">
        <f t="shared" si="1"/>
        <v>94633326</v>
      </c>
      <c r="F29" s="14">
        <f t="shared" si="2"/>
        <v>88109742</v>
      </c>
      <c r="G29" s="14">
        <f>Önkormányzat!D29</f>
        <v>94633326</v>
      </c>
      <c r="H29" s="14">
        <f>Önkormányzat!E29</f>
        <v>94633326</v>
      </c>
      <c r="I29" s="14">
        <f>Önkormányzat!F29</f>
        <v>88109742</v>
      </c>
      <c r="J29" s="14">
        <f>Óvoda!D29</f>
        <v>0</v>
      </c>
      <c r="K29" s="14">
        <f>Óvoda!E29</f>
        <v>0</v>
      </c>
      <c r="L29" s="14">
        <f>Óvoda!F29</f>
        <v>0</v>
      </c>
    </row>
    <row r="30" spans="1:12" ht="25.15" customHeight="1" x14ac:dyDescent="0.25">
      <c r="A30" s="40" t="s">
        <v>61</v>
      </c>
      <c r="B30" s="41" t="s">
        <v>190</v>
      </c>
      <c r="C30" s="44">
        <f>Önkormányzat!C30+Óvoda!C30</f>
        <v>0</v>
      </c>
      <c r="D30" s="44">
        <f t="shared" si="0"/>
        <v>0</v>
      </c>
      <c r="E30" s="44">
        <f t="shared" si="1"/>
        <v>0</v>
      </c>
      <c r="F30" s="44">
        <f t="shared" si="2"/>
        <v>0</v>
      </c>
      <c r="G30" s="44">
        <f>Önkormányzat!D30</f>
        <v>0</v>
      </c>
      <c r="H30" s="44">
        <f>Önkormányzat!E30</f>
        <v>0</v>
      </c>
      <c r="I30" s="44">
        <f>Önkormányzat!F30</f>
        <v>0</v>
      </c>
      <c r="J30" s="44">
        <f>Óvoda!D30</f>
        <v>0</v>
      </c>
      <c r="K30" s="44">
        <f>Óvoda!E30</f>
        <v>0</v>
      </c>
      <c r="L30" s="44">
        <f>Óvoda!F30</f>
        <v>0</v>
      </c>
    </row>
    <row r="31" spans="1:12" ht="25.15" customHeight="1" x14ac:dyDescent="0.25">
      <c r="A31" s="40" t="s">
        <v>63</v>
      </c>
      <c r="B31" s="41" t="s">
        <v>64</v>
      </c>
      <c r="C31" s="44">
        <f>Önkormányzat!C31+Óvoda!C31</f>
        <v>749583</v>
      </c>
      <c r="D31" s="44">
        <f t="shared" si="0"/>
        <v>30000</v>
      </c>
      <c r="E31" s="44">
        <f t="shared" si="1"/>
        <v>30000</v>
      </c>
      <c r="F31" s="44">
        <f t="shared" si="2"/>
        <v>445714</v>
      </c>
      <c r="G31" s="44">
        <f>Önkormányzat!D31</f>
        <v>30000</v>
      </c>
      <c r="H31" s="44">
        <f>Önkormányzat!E31</f>
        <v>30000</v>
      </c>
      <c r="I31" s="44">
        <f>Önkormányzat!F31</f>
        <v>445714</v>
      </c>
      <c r="J31" s="44">
        <f>Óvoda!D31</f>
        <v>0</v>
      </c>
      <c r="K31" s="44">
        <f>Óvoda!E31</f>
        <v>0</v>
      </c>
      <c r="L31" s="44">
        <f>Óvoda!F31</f>
        <v>0</v>
      </c>
    </row>
    <row r="32" spans="1:12" ht="25.15" customHeight="1" x14ac:dyDescent="0.25">
      <c r="A32" s="40" t="s">
        <v>65</v>
      </c>
      <c r="B32" s="41" t="s">
        <v>66</v>
      </c>
      <c r="C32" s="44">
        <f>Önkormányzat!C32+Óvoda!C32</f>
        <v>17873</v>
      </c>
      <c r="D32" s="44">
        <f t="shared" si="0"/>
        <v>0</v>
      </c>
      <c r="E32" s="44">
        <f t="shared" si="1"/>
        <v>0</v>
      </c>
      <c r="F32" s="44">
        <f t="shared" si="2"/>
        <v>0</v>
      </c>
      <c r="G32" s="44">
        <f>Önkormányzat!D32</f>
        <v>0</v>
      </c>
      <c r="H32" s="44">
        <f>Önkormányzat!E32</f>
        <v>0</v>
      </c>
      <c r="I32" s="44">
        <f>Önkormányzat!F32</f>
        <v>0</v>
      </c>
      <c r="J32" s="44">
        <f>Óvoda!D32</f>
        <v>0</v>
      </c>
      <c r="K32" s="44">
        <f>Óvoda!E32</f>
        <v>0</v>
      </c>
      <c r="L32" s="44">
        <f>Óvoda!F32</f>
        <v>0</v>
      </c>
    </row>
    <row r="33" spans="1:12" ht="25.15" customHeight="1" x14ac:dyDescent="0.25">
      <c r="A33" s="40" t="s">
        <v>67</v>
      </c>
      <c r="B33" s="41" t="s">
        <v>68</v>
      </c>
      <c r="C33" s="44">
        <f>Önkormányzat!C33+Óvoda!C33</f>
        <v>2997953</v>
      </c>
      <c r="D33" s="44">
        <f t="shared" si="0"/>
        <v>3104000</v>
      </c>
      <c r="E33" s="44">
        <f t="shared" si="1"/>
        <v>3104000</v>
      </c>
      <c r="F33" s="44">
        <f t="shared" si="2"/>
        <v>1443408</v>
      </c>
      <c r="G33" s="44">
        <f>Önkormányzat!D33</f>
        <v>3104000</v>
      </c>
      <c r="H33" s="44">
        <f>Önkormányzat!E33</f>
        <v>3104000</v>
      </c>
      <c r="I33" s="44">
        <f>Önkormányzat!F33</f>
        <v>1443408</v>
      </c>
      <c r="J33" s="44">
        <f>Óvoda!D33</f>
        <v>0</v>
      </c>
      <c r="K33" s="44">
        <f>Óvoda!E33</f>
        <v>0</v>
      </c>
      <c r="L33" s="44">
        <f>Óvoda!F33</f>
        <v>0</v>
      </c>
    </row>
    <row r="34" spans="1:12" ht="25.15" customHeight="1" x14ac:dyDescent="0.25">
      <c r="A34" s="40" t="s">
        <v>69</v>
      </c>
      <c r="B34" s="41" t="s">
        <v>70</v>
      </c>
      <c r="C34" s="44">
        <f>Önkormányzat!C34+Óvoda!C34</f>
        <v>564020</v>
      </c>
      <c r="D34" s="44">
        <f t="shared" si="0"/>
        <v>0</v>
      </c>
      <c r="E34" s="44">
        <f t="shared" si="1"/>
        <v>0</v>
      </c>
      <c r="F34" s="44">
        <f t="shared" si="2"/>
        <v>525920</v>
      </c>
      <c r="G34" s="44">
        <f>Önkormányzat!D34</f>
        <v>0</v>
      </c>
      <c r="H34" s="44">
        <f>Önkormányzat!E34</f>
        <v>0</v>
      </c>
      <c r="I34" s="44">
        <f>Önkormányzat!F34</f>
        <v>525920</v>
      </c>
      <c r="J34" s="44">
        <f>Óvoda!D34</f>
        <v>0</v>
      </c>
      <c r="K34" s="44">
        <f>Óvoda!E34</f>
        <v>0</v>
      </c>
      <c r="L34" s="44">
        <f>Óvoda!F34</f>
        <v>0</v>
      </c>
    </row>
    <row r="35" spans="1:12" ht="25.15" customHeight="1" x14ac:dyDescent="0.25">
      <c r="A35" s="40" t="s">
        <v>71</v>
      </c>
      <c r="B35" s="41" t="s">
        <v>72</v>
      </c>
      <c r="C35" s="44">
        <f>Önkormányzat!C35+Óvoda!C35</f>
        <v>1080</v>
      </c>
      <c r="D35" s="44">
        <f t="shared" si="0"/>
        <v>0</v>
      </c>
      <c r="E35" s="44">
        <f t="shared" si="1"/>
        <v>0</v>
      </c>
      <c r="F35" s="44">
        <f t="shared" si="2"/>
        <v>0</v>
      </c>
      <c r="G35" s="44">
        <f>Önkormányzat!D35</f>
        <v>0</v>
      </c>
      <c r="H35" s="44">
        <f>Önkormányzat!E35</f>
        <v>0</v>
      </c>
      <c r="I35" s="44">
        <f>Önkormányzat!F35</f>
        <v>0</v>
      </c>
      <c r="J35" s="44">
        <f>Óvoda!D35</f>
        <v>0</v>
      </c>
      <c r="K35" s="44">
        <f>Óvoda!E35</f>
        <v>0</v>
      </c>
      <c r="L35" s="44">
        <f>Óvoda!F35</f>
        <v>0</v>
      </c>
    </row>
    <row r="36" spans="1:12" ht="25.15" customHeight="1" x14ac:dyDescent="0.25">
      <c r="A36" s="40" t="s">
        <v>73</v>
      </c>
      <c r="B36" s="41" t="s">
        <v>74</v>
      </c>
      <c r="C36" s="44">
        <f>Önkormányzat!C36+Óvoda!C36</f>
        <v>0</v>
      </c>
      <c r="D36" s="44">
        <f t="shared" si="0"/>
        <v>0</v>
      </c>
      <c r="E36" s="44">
        <f t="shared" si="1"/>
        <v>0</v>
      </c>
      <c r="F36" s="44">
        <f t="shared" si="2"/>
        <v>0</v>
      </c>
      <c r="G36" s="44">
        <f>Önkormányzat!D36</f>
        <v>0</v>
      </c>
      <c r="H36" s="44">
        <f>Önkormányzat!E36</f>
        <v>0</v>
      </c>
      <c r="I36" s="44">
        <f>Önkormányzat!F36</f>
        <v>0</v>
      </c>
      <c r="J36" s="44">
        <f>Óvoda!D36</f>
        <v>0</v>
      </c>
      <c r="K36" s="44">
        <f>Óvoda!E36</f>
        <v>0</v>
      </c>
      <c r="L36" s="44">
        <f>Óvoda!F36</f>
        <v>0</v>
      </c>
    </row>
    <row r="37" spans="1:12" ht="25.15" customHeight="1" x14ac:dyDescent="0.25">
      <c r="A37" s="40" t="s">
        <v>75</v>
      </c>
      <c r="B37" s="41" t="s">
        <v>76</v>
      </c>
      <c r="C37" s="44">
        <f>Önkormányzat!C37+Óvoda!C37</f>
        <v>428117</v>
      </c>
      <c r="D37" s="44">
        <f t="shared" si="0"/>
        <v>0</v>
      </c>
      <c r="E37" s="44">
        <f t="shared" si="1"/>
        <v>0</v>
      </c>
      <c r="F37" s="44">
        <f t="shared" si="2"/>
        <v>377804</v>
      </c>
      <c r="G37" s="44">
        <f>Önkormányzat!D37</f>
        <v>0</v>
      </c>
      <c r="H37" s="44">
        <f>Önkormányzat!E37</f>
        <v>0</v>
      </c>
      <c r="I37" s="44">
        <f>Önkormányzat!F37</f>
        <v>377804</v>
      </c>
      <c r="J37" s="44">
        <f>Óvoda!D37</f>
        <v>0</v>
      </c>
      <c r="K37" s="44">
        <f>Óvoda!E37</f>
        <v>0</v>
      </c>
      <c r="L37" s="44">
        <f>Óvoda!F37</f>
        <v>0</v>
      </c>
    </row>
    <row r="38" spans="1:12" ht="25.15" customHeight="1" x14ac:dyDescent="0.25">
      <c r="A38" s="40" t="s">
        <v>77</v>
      </c>
      <c r="B38" s="41" t="s">
        <v>78</v>
      </c>
      <c r="C38" s="44">
        <f>Önkormányzat!C38+Óvoda!C38</f>
        <v>0</v>
      </c>
      <c r="D38" s="44">
        <f t="shared" si="0"/>
        <v>0</v>
      </c>
      <c r="E38" s="44">
        <f t="shared" si="1"/>
        <v>0</v>
      </c>
      <c r="F38" s="44">
        <f t="shared" si="2"/>
        <v>0</v>
      </c>
      <c r="G38" s="44">
        <f>Önkormányzat!D38</f>
        <v>0</v>
      </c>
      <c r="H38" s="44">
        <f>Önkormányzat!E38</f>
        <v>0</v>
      </c>
      <c r="I38" s="44">
        <f>Önkormányzat!F38</f>
        <v>0</v>
      </c>
      <c r="J38" s="44">
        <f>Óvoda!D38</f>
        <v>0</v>
      </c>
      <c r="K38" s="44">
        <f>Óvoda!E38</f>
        <v>0</v>
      </c>
      <c r="L38" s="44">
        <f>Óvoda!F38</f>
        <v>0</v>
      </c>
    </row>
    <row r="39" spans="1:12" ht="25.15" customHeight="1" x14ac:dyDescent="0.25">
      <c r="A39" s="40" t="s">
        <v>79</v>
      </c>
      <c r="B39" s="41" t="s">
        <v>80</v>
      </c>
      <c r="C39" s="44">
        <f>Önkormányzat!C39+Óvoda!C39</f>
        <v>213633</v>
      </c>
      <c r="D39" s="44">
        <f t="shared" si="0"/>
        <v>0</v>
      </c>
      <c r="E39" s="44">
        <f t="shared" si="1"/>
        <v>0</v>
      </c>
      <c r="F39" s="44">
        <f t="shared" si="2"/>
        <v>0</v>
      </c>
      <c r="G39" s="44">
        <f>Önkormányzat!D39</f>
        <v>0</v>
      </c>
      <c r="H39" s="44">
        <f>Önkormányzat!E39</f>
        <v>0</v>
      </c>
      <c r="I39" s="44">
        <f>Önkormányzat!F39</f>
        <v>0</v>
      </c>
      <c r="J39" s="44">
        <f>Óvoda!D39</f>
        <v>0</v>
      </c>
      <c r="K39" s="44">
        <f>Óvoda!E39</f>
        <v>0</v>
      </c>
      <c r="L39" s="44">
        <f>Óvoda!F39</f>
        <v>0</v>
      </c>
    </row>
    <row r="40" spans="1:12" ht="25.15" customHeight="1" x14ac:dyDescent="0.25">
      <c r="A40" s="40" t="s">
        <v>81</v>
      </c>
      <c r="B40" s="41" t="s">
        <v>82</v>
      </c>
      <c r="C40" s="44">
        <f>Önkormányzat!C40+Óvoda!C40</f>
        <v>548492</v>
      </c>
      <c r="D40" s="44">
        <f t="shared" si="0"/>
        <v>510000</v>
      </c>
      <c r="E40" s="44">
        <f t="shared" si="1"/>
        <v>510000</v>
      </c>
      <c r="F40" s="44">
        <f t="shared" si="2"/>
        <v>1673924</v>
      </c>
      <c r="G40" s="44">
        <f>Önkormányzat!D40</f>
        <v>510000</v>
      </c>
      <c r="H40" s="44">
        <f>Önkormányzat!E40</f>
        <v>510000</v>
      </c>
      <c r="I40" s="44">
        <f>Önkormányzat!F40</f>
        <v>1145202</v>
      </c>
      <c r="J40" s="44">
        <f>Óvoda!D40</f>
        <v>0</v>
      </c>
      <c r="K40" s="44">
        <f>Óvoda!E40</f>
        <v>0</v>
      </c>
      <c r="L40" s="44">
        <f>Óvoda!F40</f>
        <v>528722</v>
      </c>
    </row>
    <row r="41" spans="1:12" ht="25.15" customHeight="1" x14ac:dyDescent="0.25">
      <c r="A41" s="12" t="s">
        <v>83</v>
      </c>
      <c r="B41" s="13" t="s">
        <v>84</v>
      </c>
      <c r="C41" s="14">
        <f>Önkormányzat!C41+Óvoda!C41</f>
        <v>5520751</v>
      </c>
      <c r="D41" s="14">
        <f t="shared" si="0"/>
        <v>3644000</v>
      </c>
      <c r="E41" s="14">
        <f t="shared" si="1"/>
        <v>3644000</v>
      </c>
      <c r="F41" s="14">
        <f t="shared" si="2"/>
        <v>4466770</v>
      </c>
      <c r="G41" s="14">
        <f>Önkormányzat!D41</f>
        <v>3644000</v>
      </c>
      <c r="H41" s="14">
        <f>Önkormányzat!E41</f>
        <v>3644000</v>
      </c>
      <c r="I41" s="14">
        <f>Önkormányzat!F41</f>
        <v>3938048</v>
      </c>
      <c r="J41" s="14">
        <f>Óvoda!D41</f>
        <v>0</v>
      </c>
      <c r="K41" s="14">
        <f>Óvoda!E41</f>
        <v>0</v>
      </c>
      <c r="L41" s="14">
        <f>Óvoda!F41</f>
        <v>528722</v>
      </c>
    </row>
    <row r="42" spans="1:12" ht="25.15" customHeight="1" x14ac:dyDescent="0.25">
      <c r="A42" s="40" t="s">
        <v>85</v>
      </c>
      <c r="B42" s="41" t="s">
        <v>86</v>
      </c>
      <c r="C42" s="44">
        <f>Önkormányzat!C42+Óvoda!C42</f>
        <v>0</v>
      </c>
      <c r="D42" s="44">
        <f t="shared" si="0"/>
        <v>0</v>
      </c>
      <c r="E42" s="44">
        <f t="shared" si="1"/>
        <v>0</v>
      </c>
      <c r="F42" s="44">
        <f t="shared" si="2"/>
        <v>0</v>
      </c>
      <c r="G42" s="44">
        <f>Önkormányzat!D42</f>
        <v>0</v>
      </c>
      <c r="H42" s="44">
        <f>Önkormányzat!E42</f>
        <v>0</v>
      </c>
      <c r="I42" s="44">
        <f>Önkormányzat!F42</f>
        <v>0</v>
      </c>
      <c r="J42" s="44">
        <f>Óvoda!D42</f>
        <v>0</v>
      </c>
      <c r="K42" s="44">
        <f>Óvoda!E42</f>
        <v>0</v>
      </c>
      <c r="L42" s="44">
        <f>Óvoda!F42</f>
        <v>0</v>
      </c>
    </row>
    <row r="43" spans="1:12" ht="25.15" customHeight="1" x14ac:dyDescent="0.25">
      <c r="A43" s="40" t="s">
        <v>87</v>
      </c>
      <c r="B43" s="41" t="s">
        <v>88</v>
      </c>
      <c r="C43" s="44">
        <f>Önkormányzat!C43+Óvoda!C43</f>
        <v>0</v>
      </c>
      <c r="D43" s="44">
        <f t="shared" si="0"/>
        <v>0</v>
      </c>
      <c r="E43" s="44">
        <f t="shared" si="1"/>
        <v>0</v>
      </c>
      <c r="F43" s="44">
        <f t="shared" si="2"/>
        <v>0</v>
      </c>
      <c r="G43" s="44">
        <f>Önkormányzat!D43</f>
        <v>0</v>
      </c>
      <c r="H43" s="44">
        <f>Önkormányzat!E43</f>
        <v>0</v>
      </c>
      <c r="I43" s="44">
        <f>Önkormányzat!F43</f>
        <v>0</v>
      </c>
      <c r="J43" s="44">
        <f>Óvoda!D43</f>
        <v>0</v>
      </c>
      <c r="K43" s="44">
        <f>Óvoda!E43</f>
        <v>0</v>
      </c>
      <c r="L43" s="44">
        <f>Óvoda!F43</f>
        <v>0</v>
      </c>
    </row>
    <row r="44" spans="1:12" ht="25.15" customHeight="1" x14ac:dyDescent="0.25">
      <c r="A44" s="40" t="s">
        <v>89</v>
      </c>
      <c r="B44" s="41" t="s">
        <v>90</v>
      </c>
      <c r="C44" s="44">
        <f>Önkormányzat!C44+Óvoda!C44</f>
        <v>0</v>
      </c>
      <c r="D44" s="44">
        <f t="shared" si="0"/>
        <v>0</v>
      </c>
      <c r="E44" s="44">
        <f t="shared" si="1"/>
        <v>0</v>
      </c>
      <c r="F44" s="44">
        <f t="shared" si="2"/>
        <v>0</v>
      </c>
      <c r="G44" s="44">
        <f>Önkormányzat!D44</f>
        <v>0</v>
      </c>
      <c r="H44" s="44">
        <f>Önkormányzat!E44</f>
        <v>0</v>
      </c>
      <c r="I44" s="44">
        <f>Önkormányzat!F44</f>
        <v>0</v>
      </c>
      <c r="J44" s="44">
        <f>Óvoda!D44</f>
        <v>0</v>
      </c>
      <c r="K44" s="44">
        <f>Óvoda!E44</f>
        <v>0</v>
      </c>
      <c r="L44" s="44">
        <f>Óvoda!F44</f>
        <v>0</v>
      </c>
    </row>
    <row r="45" spans="1:12" ht="25.15" customHeight="1" x14ac:dyDescent="0.25">
      <c r="A45" s="40" t="s">
        <v>91</v>
      </c>
      <c r="B45" s="41" t="s">
        <v>92</v>
      </c>
      <c r="C45" s="44">
        <f>Önkormányzat!C45+Óvoda!C45</f>
        <v>0</v>
      </c>
      <c r="D45" s="44">
        <f t="shared" si="0"/>
        <v>0</v>
      </c>
      <c r="E45" s="44">
        <f t="shared" si="1"/>
        <v>0</v>
      </c>
      <c r="F45" s="44">
        <f t="shared" si="2"/>
        <v>0</v>
      </c>
      <c r="G45" s="44">
        <f>Önkormányzat!D45</f>
        <v>0</v>
      </c>
      <c r="H45" s="44">
        <f>Önkormányzat!E45</f>
        <v>0</v>
      </c>
      <c r="I45" s="44">
        <f>Önkormányzat!F45</f>
        <v>0</v>
      </c>
      <c r="J45" s="44">
        <f>Óvoda!D45</f>
        <v>0</v>
      </c>
      <c r="K45" s="44">
        <f>Óvoda!E45</f>
        <v>0</v>
      </c>
      <c r="L45" s="44">
        <f>Óvoda!F45</f>
        <v>0</v>
      </c>
    </row>
    <row r="46" spans="1:12" ht="25.15" customHeight="1" x14ac:dyDescent="0.25">
      <c r="A46" s="40" t="s">
        <v>93</v>
      </c>
      <c r="B46" s="41" t="s">
        <v>94</v>
      </c>
      <c r="C46" s="44">
        <f>Önkormányzat!C46+Óvoda!C46</f>
        <v>0</v>
      </c>
      <c r="D46" s="44">
        <f t="shared" si="0"/>
        <v>0</v>
      </c>
      <c r="E46" s="44">
        <f t="shared" si="1"/>
        <v>0</v>
      </c>
      <c r="F46" s="44">
        <f t="shared" si="2"/>
        <v>0</v>
      </c>
      <c r="G46" s="44">
        <f>Önkormányzat!D46</f>
        <v>0</v>
      </c>
      <c r="H46" s="44">
        <f>Önkormányzat!E46</f>
        <v>0</v>
      </c>
      <c r="I46" s="44">
        <f>Önkormányzat!F46</f>
        <v>0</v>
      </c>
      <c r="J46" s="44">
        <f>Óvoda!D46</f>
        <v>0</v>
      </c>
      <c r="K46" s="44">
        <f>Óvoda!E46</f>
        <v>0</v>
      </c>
      <c r="L46" s="44">
        <f>Óvoda!F46</f>
        <v>0</v>
      </c>
    </row>
    <row r="47" spans="1:12" ht="25.15" customHeight="1" x14ac:dyDescent="0.25">
      <c r="A47" s="12" t="s">
        <v>95</v>
      </c>
      <c r="B47" s="13" t="s">
        <v>96</v>
      </c>
      <c r="C47" s="14">
        <f>Önkormányzat!C47+Óvoda!C47</f>
        <v>0</v>
      </c>
      <c r="D47" s="14">
        <f t="shared" si="0"/>
        <v>0</v>
      </c>
      <c r="E47" s="14">
        <f t="shared" si="1"/>
        <v>0</v>
      </c>
      <c r="F47" s="14">
        <f t="shared" si="2"/>
        <v>0</v>
      </c>
      <c r="G47" s="14">
        <f>Önkormányzat!D47</f>
        <v>0</v>
      </c>
      <c r="H47" s="14">
        <f>Önkormányzat!E47</f>
        <v>0</v>
      </c>
      <c r="I47" s="14">
        <f>Önkormányzat!F47</f>
        <v>0</v>
      </c>
      <c r="J47" s="14">
        <f>Óvoda!D47</f>
        <v>0</v>
      </c>
      <c r="K47" s="14">
        <f>Óvoda!E47</f>
        <v>0</v>
      </c>
      <c r="L47" s="14">
        <f>Óvoda!F47</f>
        <v>0</v>
      </c>
    </row>
    <row r="48" spans="1:12" ht="25.15" customHeight="1" x14ac:dyDescent="0.25">
      <c r="A48" s="40" t="s">
        <v>97</v>
      </c>
      <c r="B48" s="41" t="s">
        <v>98</v>
      </c>
      <c r="C48" s="44">
        <f>Önkormányzat!C48+Óvoda!C48</f>
        <v>0</v>
      </c>
      <c r="D48" s="44">
        <f t="shared" si="0"/>
        <v>0</v>
      </c>
      <c r="E48" s="44">
        <f t="shared" si="1"/>
        <v>0</v>
      </c>
      <c r="F48" s="44">
        <f t="shared" si="2"/>
        <v>0</v>
      </c>
      <c r="G48" s="44">
        <f>Önkormányzat!D48</f>
        <v>0</v>
      </c>
      <c r="H48" s="44">
        <f>Önkormányzat!E48</f>
        <v>0</v>
      </c>
      <c r="I48" s="44">
        <f>Önkormányzat!F48</f>
        <v>0</v>
      </c>
      <c r="J48" s="44">
        <f>Óvoda!D48</f>
        <v>0</v>
      </c>
      <c r="K48" s="44">
        <f>Óvoda!E48</f>
        <v>0</v>
      </c>
      <c r="L48" s="44">
        <f>Óvoda!F48</f>
        <v>0</v>
      </c>
    </row>
    <row r="49" spans="1:12" ht="25.15" customHeight="1" x14ac:dyDescent="0.25">
      <c r="A49" s="40" t="s">
        <v>99</v>
      </c>
      <c r="B49" s="41" t="s">
        <v>191</v>
      </c>
      <c r="C49" s="44">
        <f>Önkormányzat!C49+Óvoda!C49</f>
        <v>0</v>
      </c>
      <c r="D49" s="44">
        <f t="shared" si="0"/>
        <v>0</v>
      </c>
      <c r="E49" s="44">
        <f t="shared" si="1"/>
        <v>0</v>
      </c>
      <c r="F49" s="44">
        <f t="shared" si="2"/>
        <v>0</v>
      </c>
      <c r="G49" s="44">
        <f>Önkormányzat!D49</f>
        <v>0</v>
      </c>
      <c r="H49" s="44">
        <f>Önkormányzat!E49</f>
        <v>0</v>
      </c>
      <c r="I49" s="44">
        <f>Önkormányzat!F49</f>
        <v>0</v>
      </c>
      <c r="J49" s="44">
        <f>Óvoda!D49</f>
        <v>0</v>
      </c>
      <c r="K49" s="44">
        <f>Óvoda!E49</f>
        <v>0</v>
      </c>
      <c r="L49" s="44">
        <f>Óvoda!F49</f>
        <v>0</v>
      </c>
    </row>
    <row r="50" spans="1:12" ht="25.15" customHeight="1" x14ac:dyDescent="0.25">
      <c r="A50" s="40" t="s">
        <v>101</v>
      </c>
      <c r="B50" s="41" t="s">
        <v>102</v>
      </c>
      <c r="C50" s="44">
        <f>Önkormányzat!C50+Óvoda!C50</f>
        <v>0</v>
      </c>
      <c r="D50" s="44">
        <f t="shared" si="0"/>
        <v>0</v>
      </c>
      <c r="E50" s="44">
        <f t="shared" si="1"/>
        <v>0</v>
      </c>
      <c r="F50" s="44">
        <f t="shared" si="2"/>
        <v>0</v>
      </c>
      <c r="G50" s="44">
        <f>Önkormányzat!D50</f>
        <v>0</v>
      </c>
      <c r="H50" s="44">
        <f>Önkormányzat!E50</f>
        <v>0</v>
      </c>
      <c r="I50" s="44">
        <f>Önkormányzat!F50</f>
        <v>0</v>
      </c>
      <c r="J50" s="44">
        <f>Óvoda!D50</f>
        <v>0</v>
      </c>
      <c r="K50" s="44">
        <f>Óvoda!E50</f>
        <v>0</v>
      </c>
      <c r="L50" s="44">
        <f>Óvoda!F50</f>
        <v>0</v>
      </c>
    </row>
    <row r="51" spans="1:12" ht="25.15" customHeight="1" x14ac:dyDescent="0.25">
      <c r="A51" s="40" t="s">
        <v>103</v>
      </c>
      <c r="B51" s="41" t="s">
        <v>104</v>
      </c>
      <c r="C51" s="44">
        <f>Önkormányzat!C51+Óvoda!C51</f>
        <v>0</v>
      </c>
      <c r="D51" s="44">
        <f t="shared" si="0"/>
        <v>0</v>
      </c>
      <c r="E51" s="44">
        <f t="shared" si="1"/>
        <v>0</v>
      </c>
      <c r="F51" s="44">
        <f t="shared" si="2"/>
        <v>0</v>
      </c>
      <c r="G51" s="44">
        <f>Önkormányzat!D51</f>
        <v>0</v>
      </c>
      <c r="H51" s="44">
        <f>Önkormányzat!E51</f>
        <v>0</v>
      </c>
      <c r="I51" s="44">
        <f>Önkormányzat!F51</f>
        <v>0</v>
      </c>
      <c r="J51" s="44">
        <f>Óvoda!D51</f>
        <v>0</v>
      </c>
      <c r="K51" s="44">
        <f>Óvoda!E51</f>
        <v>0</v>
      </c>
      <c r="L51" s="44">
        <f>Óvoda!F51</f>
        <v>0</v>
      </c>
    </row>
    <row r="52" spans="1:12" ht="25.15" customHeight="1" x14ac:dyDescent="0.25">
      <c r="A52" s="40" t="s">
        <v>105</v>
      </c>
      <c r="B52" s="41" t="s">
        <v>106</v>
      </c>
      <c r="C52" s="44">
        <f>Önkormányzat!C52+Óvoda!C52</f>
        <v>325915</v>
      </c>
      <c r="D52" s="44">
        <f t="shared" si="0"/>
        <v>0</v>
      </c>
      <c r="E52" s="44">
        <f t="shared" si="1"/>
        <v>0</v>
      </c>
      <c r="F52" s="44">
        <f t="shared" si="2"/>
        <v>0</v>
      </c>
      <c r="G52" s="44">
        <f>Önkormányzat!D52</f>
        <v>0</v>
      </c>
      <c r="H52" s="44">
        <f>Önkormányzat!E52</f>
        <v>0</v>
      </c>
      <c r="I52" s="44">
        <f>Önkormányzat!F52</f>
        <v>0</v>
      </c>
      <c r="J52" s="44">
        <f>Óvoda!D52</f>
        <v>0</v>
      </c>
      <c r="K52" s="44">
        <f>Óvoda!E52</f>
        <v>0</v>
      </c>
      <c r="L52" s="44">
        <f>Óvoda!F52</f>
        <v>0</v>
      </c>
    </row>
    <row r="53" spans="1:12" ht="25.15" customHeight="1" x14ac:dyDescent="0.25">
      <c r="A53" s="12" t="s">
        <v>107</v>
      </c>
      <c r="B53" s="13" t="s">
        <v>192</v>
      </c>
      <c r="C53" s="14">
        <f>Önkormányzat!C53+Óvoda!C53</f>
        <v>325915</v>
      </c>
      <c r="D53" s="14">
        <f t="shared" si="0"/>
        <v>0</v>
      </c>
      <c r="E53" s="14">
        <f t="shared" si="1"/>
        <v>0</v>
      </c>
      <c r="F53" s="14">
        <f t="shared" si="2"/>
        <v>0</v>
      </c>
      <c r="G53" s="14">
        <f>Önkormányzat!D53</f>
        <v>0</v>
      </c>
      <c r="H53" s="14">
        <f>Önkormányzat!E53</f>
        <v>0</v>
      </c>
      <c r="I53" s="14">
        <f>Önkormányzat!F53</f>
        <v>0</v>
      </c>
      <c r="J53" s="14">
        <f>Óvoda!D53</f>
        <v>0</v>
      </c>
      <c r="K53" s="14">
        <f>Óvoda!E53</f>
        <v>0</v>
      </c>
      <c r="L53" s="14">
        <f>Óvoda!F53</f>
        <v>0</v>
      </c>
    </row>
    <row r="54" spans="1:12" ht="25.15" customHeight="1" x14ac:dyDescent="0.25">
      <c r="A54" s="40" t="s">
        <v>109</v>
      </c>
      <c r="B54" s="41" t="s">
        <v>110</v>
      </c>
      <c r="C54" s="44">
        <f>Önkormányzat!C54+Óvoda!C54</f>
        <v>0</v>
      </c>
      <c r="D54" s="44">
        <f t="shared" si="0"/>
        <v>0</v>
      </c>
      <c r="E54" s="44">
        <f t="shared" si="1"/>
        <v>0</v>
      </c>
      <c r="F54" s="44">
        <f t="shared" si="2"/>
        <v>0</v>
      </c>
      <c r="G54" s="44">
        <f>Önkormányzat!D54</f>
        <v>0</v>
      </c>
      <c r="H54" s="44">
        <f>Önkormányzat!E54</f>
        <v>0</v>
      </c>
      <c r="I54" s="44">
        <f>Önkormányzat!F54</f>
        <v>0</v>
      </c>
      <c r="J54" s="44">
        <f>Óvoda!D54</f>
        <v>0</v>
      </c>
      <c r="K54" s="44">
        <f>Óvoda!E54</f>
        <v>0</v>
      </c>
      <c r="L54" s="44">
        <f>Óvoda!F54</f>
        <v>0</v>
      </c>
    </row>
    <row r="55" spans="1:12" ht="25.15" customHeight="1" x14ac:dyDescent="0.25">
      <c r="A55" s="40" t="s">
        <v>111</v>
      </c>
      <c r="B55" s="41" t="s">
        <v>112</v>
      </c>
      <c r="C55" s="44">
        <f>Önkormányzat!C55+Óvoda!C55</f>
        <v>0</v>
      </c>
      <c r="D55" s="44">
        <f t="shared" si="0"/>
        <v>0</v>
      </c>
      <c r="E55" s="44">
        <f t="shared" si="1"/>
        <v>0</v>
      </c>
      <c r="F55" s="44">
        <f t="shared" si="2"/>
        <v>0</v>
      </c>
      <c r="G55" s="44">
        <f>Önkormányzat!D55</f>
        <v>0</v>
      </c>
      <c r="H55" s="44">
        <f>Önkormányzat!E55</f>
        <v>0</v>
      </c>
      <c r="I55" s="44">
        <f>Önkormányzat!F55</f>
        <v>0</v>
      </c>
      <c r="J55" s="44">
        <f>Óvoda!D55</f>
        <v>0</v>
      </c>
      <c r="K55" s="44">
        <f>Óvoda!E55</f>
        <v>0</v>
      </c>
      <c r="L55" s="44">
        <f>Óvoda!F55</f>
        <v>0</v>
      </c>
    </row>
    <row r="56" spans="1:12" ht="25.15" customHeight="1" x14ac:dyDescent="0.25">
      <c r="A56" s="40" t="s">
        <v>113</v>
      </c>
      <c r="B56" s="41" t="s">
        <v>114</v>
      </c>
      <c r="C56" s="44">
        <f>Önkormányzat!C56+Óvoda!C56</f>
        <v>0</v>
      </c>
      <c r="D56" s="44">
        <f t="shared" si="0"/>
        <v>0</v>
      </c>
      <c r="E56" s="44">
        <f t="shared" si="1"/>
        <v>0</v>
      </c>
      <c r="F56" s="44">
        <f t="shared" si="2"/>
        <v>0</v>
      </c>
      <c r="G56" s="44">
        <f>Önkormányzat!D56</f>
        <v>0</v>
      </c>
      <c r="H56" s="44">
        <f>Önkormányzat!E56</f>
        <v>0</v>
      </c>
      <c r="I56" s="44">
        <f>Önkormányzat!F56</f>
        <v>0</v>
      </c>
      <c r="J56" s="44">
        <f>Óvoda!D56</f>
        <v>0</v>
      </c>
      <c r="K56" s="44">
        <f>Óvoda!E56</f>
        <v>0</v>
      </c>
      <c r="L56" s="44">
        <f>Óvoda!F56</f>
        <v>0</v>
      </c>
    </row>
    <row r="57" spans="1:12" ht="25.15" customHeight="1" x14ac:dyDescent="0.25">
      <c r="A57" s="40" t="s">
        <v>115</v>
      </c>
      <c r="B57" s="41" t="s">
        <v>116</v>
      </c>
      <c r="C57" s="44">
        <f>Önkormányzat!C57+Óvoda!C57</f>
        <v>0</v>
      </c>
      <c r="D57" s="44">
        <f t="shared" si="0"/>
        <v>0</v>
      </c>
      <c r="E57" s="44">
        <f t="shared" si="1"/>
        <v>0</v>
      </c>
      <c r="F57" s="44">
        <f t="shared" si="2"/>
        <v>0</v>
      </c>
      <c r="G57" s="44">
        <f>Önkormányzat!D57</f>
        <v>0</v>
      </c>
      <c r="H57" s="44">
        <f>Önkormányzat!E57</f>
        <v>0</v>
      </c>
      <c r="I57" s="44">
        <f>Önkormányzat!F57</f>
        <v>0</v>
      </c>
      <c r="J57" s="44">
        <f>Óvoda!D57</f>
        <v>0</v>
      </c>
      <c r="K57" s="44">
        <f>Óvoda!E57</f>
        <v>0</v>
      </c>
      <c r="L57" s="44">
        <f>Óvoda!F57</f>
        <v>0</v>
      </c>
    </row>
    <row r="58" spans="1:12" ht="25.15" customHeight="1" x14ac:dyDescent="0.25">
      <c r="A58" s="40" t="s">
        <v>117</v>
      </c>
      <c r="B58" s="41" t="s">
        <v>118</v>
      </c>
      <c r="C58" s="44">
        <f>Önkormányzat!C58+Óvoda!C58</f>
        <v>303070</v>
      </c>
      <c r="D58" s="44">
        <f t="shared" si="0"/>
        <v>0</v>
      </c>
      <c r="E58" s="44">
        <f t="shared" si="1"/>
        <v>0</v>
      </c>
      <c r="F58" s="44">
        <f t="shared" si="2"/>
        <v>500000</v>
      </c>
      <c r="G58" s="44">
        <f>Önkormányzat!D58</f>
        <v>0</v>
      </c>
      <c r="H58" s="44">
        <f>Önkormányzat!E58</f>
        <v>0</v>
      </c>
      <c r="I58" s="44">
        <f>Önkormányzat!F58</f>
        <v>500000</v>
      </c>
      <c r="J58" s="44">
        <f>Óvoda!D58</f>
        <v>0</v>
      </c>
      <c r="K58" s="44">
        <f>Óvoda!E58</f>
        <v>0</v>
      </c>
      <c r="L58" s="44">
        <f>Óvoda!F58</f>
        <v>0</v>
      </c>
    </row>
    <row r="59" spans="1:12" ht="25.15" customHeight="1" x14ac:dyDescent="0.25">
      <c r="A59" s="12" t="s">
        <v>119</v>
      </c>
      <c r="B59" s="13" t="s">
        <v>120</v>
      </c>
      <c r="C59" s="45">
        <f>Önkormányzat!C59+Óvoda!C59</f>
        <v>303070</v>
      </c>
      <c r="D59" s="45">
        <f t="shared" si="0"/>
        <v>0</v>
      </c>
      <c r="E59" s="45">
        <f t="shared" si="1"/>
        <v>0</v>
      </c>
      <c r="F59" s="45">
        <f t="shared" si="2"/>
        <v>500000</v>
      </c>
      <c r="G59" s="45">
        <f>Önkormányzat!D59</f>
        <v>0</v>
      </c>
      <c r="H59" s="45">
        <f>Önkormányzat!E59</f>
        <v>0</v>
      </c>
      <c r="I59" s="45">
        <f>Önkormányzat!F59</f>
        <v>500000</v>
      </c>
      <c r="J59" s="45">
        <f>Óvoda!D59</f>
        <v>0</v>
      </c>
      <c r="K59" s="45">
        <f>Óvoda!E59</f>
        <v>0</v>
      </c>
      <c r="L59" s="45">
        <f>Óvoda!F59</f>
        <v>0</v>
      </c>
    </row>
    <row r="60" spans="1:12" ht="25.15" customHeight="1" x14ac:dyDescent="0.3">
      <c r="A60" s="16"/>
      <c r="B60" s="17" t="s">
        <v>121</v>
      </c>
      <c r="C60" s="18">
        <f>Önkormányzat!C60+Óvoda!C60</f>
        <v>119551415</v>
      </c>
      <c r="D60" s="18">
        <f t="shared" si="0"/>
        <v>183487669</v>
      </c>
      <c r="E60" s="18">
        <f t="shared" si="1"/>
        <v>183982015</v>
      </c>
      <c r="F60" s="18">
        <f t="shared" si="2"/>
        <v>140199669</v>
      </c>
      <c r="G60" s="18">
        <f>Önkormányzat!D60</f>
        <v>183487669</v>
      </c>
      <c r="H60" s="18">
        <f>Önkormányzat!E60</f>
        <v>183982015</v>
      </c>
      <c r="I60" s="18">
        <f>Önkormányzat!F60</f>
        <v>139670947</v>
      </c>
      <c r="J60" s="18">
        <f>Óvoda!D60</f>
        <v>0</v>
      </c>
      <c r="K60" s="18">
        <f>Óvoda!E60</f>
        <v>0</v>
      </c>
      <c r="L60" s="18">
        <f>Óvoda!F60</f>
        <v>528722</v>
      </c>
    </row>
    <row r="61" spans="1:12" ht="25.15" customHeight="1" x14ac:dyDescent="0.25">
      <c r="A61" s="42" t="s">
        <v>122</v>
      </c>
      <c r="B61" s="43" t="s">
        <v>123</v>
      </c>
      <c r="C61" s="46">
        <f>Önkormányzat!C61+Óvoda!C61</f>
        <v>70681069</v>
      </c>
      <c r="D61" s="46">
        <f t="shared" si="0"/>
        <v>75000000</v>
      </c>
      <c r="E61" s="46">
        <f t="shared" si="1"/>
        <v>81439262</v>
      </c>
      <c r="F61" s="46">
        <f t="shared" si="2"/>
        <v>81439262</v>
      </c>
      <c r="G61" s="46">
        <f>Önkormányzat!D61</f>
        <v>74000000</v>
      </c>
      <c r="H61" s="46">
        <f>Önkormányzat!E61</f>
        <v>80072543</v>
      </c>
      <c r="I61" s="46">
        <f>Önkormányzat!F61</f>
        <v>80072543</v>
      </c>
      <c r="J61" s="46">
        <f>Óvoda!D61</f>
        <v>1000000</v>
      </c>
      <c r="K61" s="46">
        <f>Óvoda!E61</f>
        <v>1366719</v>
      </c>
      <c r="L61" s="46">
        <f>Óvoda!F61</f>
        <v>1366719</v>
      </c>
    </row>
    <row r="62" spans="1:12" ht="25.15" customHeight="1" x14ac:dyDescent="0.25">
      <c r="A62" s="40" t="s">
        <v>124</v>
      </c>
      <c r="B62" s="41" t="s">
        <v>125</v>
      </c>
      <c r="C62" s="47">
        <f>Önkormányzat!C62+Óvoda!C62</f>
        <v>70681069</v>
      </c>
      <c r="D62" s="47">
        <f t="shared" si="0"/>
        <v>75000000</v>
      </c>
      <c r="E62" s="47">
        <f t="shared" si="1"/>
        <v>81439262</v>
      </c>
      <c r="F62" s="47">
        <f t="shared" si="2"/>
        <v>81439262</v>
      </c>
      <c r="G62" s="47">
        <f>Önkormányzat!D62</f>
        <v>74000000</v>
      </c>
      <c r="H62" s="47">
        <f>Önkormányzat!E62</f>
        <v>80072543</v>
      </c>
      <c r="I62" s="47">
        <f>Önkormányzat!F62</f>
        <v>80072543</v>
      </c>
      <c r="J62" s="47">
        <f>Óvoda!D62</f>
        <v>1000000</v>
      </c>
      <c r="K62" s="47">
        <f>Óvoda!E62</f>
        <v>1366719</v>
      </c>
      <c r="L62" s="47">
        <f>Óvoda!F62</f>
        <v>1366719</v>
      </c>
    </row>
    <row r="63" spans="1:12" ht="25.15" customHeight="1" x14ac:dyDescent="0.25">
      <c r="A63" s="42" t="s">
        <v>126</v>
      </c>
      <c r="B63" s="43" t="s">
        <v>127</v>
      </c>
      <c r="C63" s="48">
        <f>Önkormányzat!C63+Óvoda!C63</f>
        <v>2970695</v>
      </c>
      <c r="D63" s="48">
        <f t="shared" si="0"/>
        <v>0</v>
      </c>
      <c r="E63" s="48">
        <f t="shared" si="1"/>
        <v>0</v>
      </c>
      <c r="F63" s="48">
        <f t="shared" si="2"/>
        <v>0</v>
      </c>
      <c r="G63" s="48">
        <f>Önkormányzat!D63</f>
        <v>0</v>
      </c>
      <c r="H63" s="48">
        <f>Önkormányzat!E63</f>
        <v>0</v>
      </c>
      <c r="I63" s="48">
        <f>Önkormányzat!F63</f>
        <v>0</v>
      </c>
      <c r="J63" s="48">
        <f>Óvoda!D63</f>
        <v>0</v>
      </c>
      <c r="K63" s="48">
        <f>Óvoda!E63</f>
        <v>0</v>
      </c>
      <c r="L63" s="48">
        <f>Óvoda!F63</f>
        <v>0</v>
      </c>
    </row>
    <row r="64" spans="1:12" ht="25.15" customHeight="1" x14ac:dyDescent="0.25">
      <c r="A64" s="42" t="s">
        <v>128</v>
      </c>
      <c r="B64" s="43" t="s">
        <v>129</v>
      </c>
      <c r="C64" s="48">
        <f>Önkormányzat!C64+Óvoda!C64</f>
        <v>14118816</v>
      </c>
      <c r="D64" s="48">
        <f t="shared" si="0"/>
        <v>60528433</v>
      </c>
      <c r="E64" s="48">
        <f t="shared" si="1"/>
        <v>60528433</v>
      </c>
      <c r="F64" s="48">
        <f t="shared" si="2"/>
        <v>23040210</v>
      </c>
      <c r="G64" s="48">
        <f>Önkormányzat!D64</f>
        <v>0</v>
      </c>
      <c r="H64" s="48">
        <f>Önkormányzat!E64</f>
        <v>0</v>
      </c>
      <c r="I64" s="48">
        <f>Önkormányzat!F64</f>
        <v>0</v>
      </c>
      <c r="J64" s="48">
        <f>Óvoda!D64</f>
        <v>60528433</v>
      </c>
      <c r="K64" s="48">
        <f>Óvoda!E64</f>
        <v>60528433</v>
      </c>
      <c r="L64" s="48">
        <f>Óvoda!F64</f>
        <v>23040210</v>
      </c>
    </row>
    <row r="65" spans="1:12" ht="25.15" customHeight="1" x14ac:dyDescent="0.25">
      <c r="A65" s="40" t="s">
        <v>130</v>
      </c>
      <c r="B65" s="41" t="s">
        <v>131</v>
      </c>
      <c r="C65" s="47">
        <f>Önkormányzat!C65+Óvoda!C65</f>
        <v>87770580</v>
      </c>
      <c r="D65" s="47">
        <f t="shared" si="0"/>
        <v>135528433</v>
      </c>
      <c r="E65" s="47">
        <f t="shared" si="1"/>
        <v>141967695</v>
      </c>
      <c r="F65" s="47">
        <f t="shared" si="2"/>
        <v>104479472</v>
      </c>
      <c r="G65" s="47">
        <f>Önkormányzat!D65</f>
        <v>74000000</v>
      </c>
      <c r="H65" s="47">
        <f>Önkormányzat!E65</f>
        <v>80072543</v>
      </c>
      <c r="I65" s="47">
        <f>Önkormányzat!F65</f>
        <v>80072543</v>
      </c>
      <c r="J65" s="47">
        <f>Óvoda!D65</f>
        <v>61528433</v>
      </c>
      <c r="K65" s="47">
        <f>Óvoda!E65</f>
        <v>61895152</v>
      </c>
      <c r="L65" s="47">
        <f>Óvoda!F65</f>
        <v>24406929</v>
      </c>
    </row>
    <row r="66" spans="1:12" ht="25.15" customHeight="1" x14ac:dyDescent="0.3">
      <c r="A66" s="49"/>
      <c r="B66" s="17" t="s">
        <v>132</v>
      </c>
      <c r="C66" s="50">
        <f>Önkormányzat!C66+Óvoda!C66</f>
        <v>87770580</v>
      </c>
      <c r="D66" s="50">
        <f t="shared" si="0"/>
        <v>135528433</v>
      </c>
      <c r="E66" s="50">
        <f t="shared" si="1"/>
        <v>141967695</v>
      </c>
      <c r="F66" s="50">
        <f t="shared" si="2"/>
        <v>104479472</v>
      </c>
      <c r="G66" s="50">
        <f>Önkormányzat!D66</f>
        <v>74000000</v>
      </c>
      <c r="H66" s="50">
        <f>Önkormányzat!E66</f>
        <v>80072543</v>
      </c>
      <c r="I66" s="50">
        <f>Önkormányzat!F66</f>
        <v>80072543</v>
      </c>
      <c r="J66" s="50">
        <f>Óvoda!D66</f>
        <v>61528433</v>
      </c>
      <c r="K66" s="50">
        <f>Óvoda!E66</f>
        <v>61895152</v>
      </c>
      <c r="L66" s="50">
        <f>Óvoda!F66</f>
        <v>24406929</v>
      </c>
    </row>
    <row r="67" spans="1:12" ht="25.15" customHeight="1" x14ac:dyDescent="0.3">
      <c r="A67" s="51"/>
      <c r="B67" s="52" t="s">
        <v>133</v>
      </c>
      <c r="C67" s="53">
        <f>Önkormányzat!C67+Óvoda!C67</f>
        <v>207321995</v>
      </c>
      <c r="D67" s="53">
        <f t="shared" ref="D67:F67" si="3">G67+J67</f>
        <v>319016102</v>
      </c>
      <c r="E67" s="53">
        <f t="shared" si="3"/>
        <v>325949710</v>
      </c>
      <c r="F67" s="53">
        <f t="shared" si="3"/>
        <v>244679141</v>
      </c>
      <c r="G67" s="53">
        <f>Önkormányzat!D67</f>
        <v>257487669</v>
      </c>
      <c r="H67" s="53">
        <f>Önkormányzat!E67</f>
        <v>264054558</v>
      </c>
      <c r="I67" s="53">
        <f>Önkormányzat!F67</f>
        <v>219743490</v>
      </c>
      <c r="J67" s="53">
        <f>Óvoda!D67</f>
        <v>61528433</v>
      </c>
      <c r="K67" s="53">
        <f>Óvoda!E67</f>
        <v>61895152</v>
      </c>
      <c r="L67" s="53">
        <f>Óvoda!F67</f>
        <v>24935651</v>
      </c>
    </row>
    <row r="68" spans="1:12" s="32" customFormat="1" ht="25.15" customHeight="1" thickBot="1" x14ac:dyDescent="0.35">
      <c r="A68" s="54"/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 s="76" customFormat="1" ht="42.6" customHeight="1" thickBot="1" x14ac:dyDescent="0.3">
      <c r="A69" s="74" t="s">
        <v>0</v>
      </c>
      <c r="B69" s="75" t="s">
        <v>182</v>
      </c>
      <c r="C69" s="2" t="s">
        <v>1</v>
      </c>
      <c r="D69" s="2" t="s">
        <v>2</v>
      </c>
      <c r="E69" s="2" t="s">
        <v>186</v>
      </c>
      <c r="F69" s="2" t="s">
        <v>187</v>
      </c>
      <c r="G69" s="2" t="s">
        <v>188</v>
      </c>
      <c r="H69" s="2" t="s">
        <v>186</v>
      </c>
      <c r="I69" s="2" t="s">
        <v>187</v>
      </c>
      <c r="J69" s="2" t="s">
        <v>189</v>
      </c>
      <c r="K69" s="2" t="s">
        <v>186</v>
      </c>
      <c r="L69" s="2" t="s">
        <v>187</v>
      </c>
    </row>
    <row r="70" spans="1:12" ht="25.15" customHeight="1" x14ac:dyDescent="0.25">
      <c r="A70" s="57" t="s">
        <v>134</v>
      </c>
      <c r="B70" s="58" t="s">
        <v>135</v>
      </c>
      <c r="C70" s="59">
        <f>Önkormányzat!C70+Óvoda!C70</f>
        <v>39500873</v>
      </c>
      <c r="D70" s="59">
        <f>G70+J70</f>
        <v>84804780</v>
      </c>
      <c r="E70" s="59">
        <f>H70+K70</f>
        <v>86876205</v>
      </c>
      <c r="F70" s="59">
        <f>I70+L70</f>
        <v>36201479</v>
      </c>
      <c r="G70" s="59">
        <f>Önkormányzat!D70</f>
        <v>40180820</v>
      </c>
      <c r="H70" s="59">
        <f>Önkormányzat!E70</f>
        <v>42252245</v>
      </c>
      <c r="I70" s="59">
        <f>Önkormányzat!F70</f>
        <v>15712300</v>
      </c>
      <c r="J70" s="59">
        <f>Óvoda!D70</f>
        <v>44623960</v>
      </c>
      <c r="K70" s="59">
        <f>Óvoda!E70</f>
        <v>44623960</v>
      </c>
      <c r="L70" s="59">
        <f>Óvoda!F70</f>
        <v>20489179</v>
      </c>
    </row>
    <row r="71" spans="1:12" ht="25.15" customHeight="1" x14ac:dyDescent="0.25">
      <c r="A71" s="12" t="s">
        <v>136</v>
      </c>
      <c r="B71" s="13" t="s">
        <v>137</v>
      </c>
      <c r="C71" s="60">
        <f>Önkormányzat!C71+Óvoda!C71</f>
        <v>4796498</v>
      </c>
      <c r="D71" s="60">
        <f t="shared" ref="D71:D97" si="4">G71+J71</f>
        <v>12339399</v>
      </c>
      <c r="E71" s="60">
        <f t="shared" ref="E71:E97" si="5">H71+K71</f>
        <v>12609040</v>
      </c>
      <c r="F71" s="60">
        <f t="shared" ref="F71:F97" si="6">I71+L71</f>
        <v>4123382</v>
      </c>
      <c r="G71" s="60">
        <f>Önkormányzat!D71</f>
        <v>5968956</v>
      </c>
      <c r="H71" s="60">
        <f>Önkormányzat!E71</f>
        <v>6238597</v>
      </c>
      <c r="I71" s="60">
        <f>Önkormányzat!F71</f>
        <v>1837319</v>
      </c>
      <c r="J71" s="60">
        <f>Óvoda!D71</f>
        <v>6370443</v>
      </c>
      <c r="K71" s="60">
        <f>Óvoda!E71</f>
        <v>6370443</v>
      </c>
      <c r="L71" s="60">
        <f>Óvoda!F71</f>
        <v>2286063</v>
      </c>
    </row>
    <row r="72" spans="1:12" ht="25.15" customHeight="1" x14ac:dyDescent="0.25">
      <c r="A72" s="12" t="s">
        <v>138</v>
      </c>
      <c r="B72" s="13" t="s">
        <v>139</v>
      </c>
      <c r="C72" s="60">
        <f>Önkormányzat!C72+Óvoda!C72</f>
        <v>34164818</v>
      </c>
      <c r="D72" s="60">
        <f t="shared" si="4"/>
        <v>56705330</v>
      </c>
      <c r="E72" s="60">
        <f t="shared" si="5"/>
        <v>57072049</v>
      </c>
      <c r="F72" s="60">
        <f t="shared" si="6"/>
        <v>18718459</v>
      </c>
      <c r="G72" s="60">
        <f>Önkormányzat!D72</f>
        <v>48063600</v>
      </c>
      <c r="H72" s="60">
        <f>Önkormányzat!E72</f>
        <v>48063600</v>
      </c>
      <c r="I72" s="60">
        <f>Önkormányzat!F72</f>
        <v>17286060</v>
      </c>
      <c r="J72" s="60">
        <f>Óvoda!D72</f>
        <v>8641730</v>
      </c>
      <c r="K72" s="60">
        <f>Óvoda!E72</f>
        <v>9008449</v>
      </c>
      <c r="L72" s="60">
        <f>Óvoda!F72</f>
        <v>1432399</v>
      </c>
    </row>
    <row r="73" spans="1:12" ht="25.15" customHeight="1" x14ac:dyDescent="0.25">
      <c r="A73" s="12" t="s">
        <v>140</v>
      </c>
      <c r="B73" s="13" t="s">
        <v>141</v>
      </c>
      <c r="C73" s="60">
        <f>Önkormányzat!C73+Óvoda!C73</f>
        <v>4596100</v>
      </c>
      <c r="D73" s="60">
        <f t="shared" si="4"/>
        <v>6114308</v>
      </c>
      <c r="E73" s="60">
        <f t="shared" si="5"/>
        <v>6114308</v>
      </c>
      <c r="F73" s="60">
        <f t="shared" si="6"/>
        <v>938100</v>
      </c>
      <c r="G73" s="60">
        <f>Önkormányzat!D73</f>
        <v>6114308</v>
      </c>
      <c r="H73" s="60">
        <f>Önkormányzat!E73</f>
        <v>6114308</v>
      </c>
      <c r="I73" s="60">
        <f>Önkormányzat!F73</f>
        <v>938100</v>
      </c>
      <c r="J73" s="60">
        <f>Óvoda!D73</f>
        <v>0</v>
      </c>
      <c r="K73" s="60">
        <f>Óvoda!E73</f>
        <v>0</v>
      </c>
      <c r="L73" s="60">
        <f>Óvoda!F73</f>
        <v>0</v>
      </c>
    </row>
    <row r="74" spans="1:12" ht="25.15" customHeight="1" x14ac:dyDescent="0.25">
      <c r="A74" s="42" t="s">
        <v>142</v>
      </c>
      <c r="B74" s="43" t="s">
        <v>143</v>
      </c>
      <c r="C74" s="61">
        <f>Önkormányzat!C74+Óvoda!C74</f>
        <v>0</v>
      </c>
      <c r="D74" s="61">
        <f t="shared" si="4"/>
        <v>373713</v>
      </c>
      <c r="E74" s="61">
        <f t="shared" si="5"/>
        <v>373713</v>
      </c>
      <c r="F74" s="61">
        <f t="shared" si="6"/>
        <v>373713</v>
      </c>
      <c r="G74" s="61">
        <f>Önkormányzat!D74</f>
        <v>373713</v>
      </c>
      <c r="H74" s="61">
        <f>Önkormányzat!E74</f>
        <v>373713</v>
      </c>
      <c r="I74" s="61">
        <f>Önkormányzat!F74</f>
        <v>373713</v>
      </c>
      <c r="J74" s="61">
        <f>Óvoda!D74</f>
        <v>0</v>
      </c>
      <c r="K74" s="61">
        <f>Óvoda!E74</f>
        <v>0</v>
      </c>
      <c r="L74" s="61">
        <f>Óvoda!F74</f>
        <v>0</v>
      </c>
    </row>
    <row r="75" spans="1:12" ht="25.15" customHeight="1" x14ac:dyDescent="0.25">
      <c r="A75" s="42" t="s">
        <v>144</v>
      </c>
      <c r="B75" s="43" t="s">
        <v>145</v>
      </c>
      <c r="C75" s="61">
        <f>Önkormányzat!C75+Óvoda!C75</f>
        <v>0</v>
      </c>
      <c r="D75" s="61">
        <f t="shared" si="4"/>
        <v>0</v>
      </c>
      <c r="E75" s="61">
        <f t="shared" si="5"/>
        <v>0</v>
      </c>
      <c r="F75" s="61">
        <f t="shared" si="6"/>
        <v>0</v>
      </c>
      <c r="G75" s="61">
        <f>Önkormányzat!D75</f>
        <v>0</v>
      </c>
      <c r="H75" s="61">
        <f>Önkormányzat!E75</f>
        <v>0</v>
      </c>
      <c r="I75" s="61">
        <f>Önkormányzat!F75</f>
        <v>0</v>
      </c>
      <c r="J75" s="61">
        <f>Óvoda!D75</f>
        <v>0</v>
      </c>
      <c r="K75" s="61">
        <f>Óvoda!E75</f>
        <v>0</v>
      </c>
      <c r="L75" s="61">
        <f>Óvoda!F75</f>
        <v>0</v>
      </c>
    </row>
    <row r="76" spans="1:12" ht="25.15" customHeight="1" x14ac:dyDescent="0.25">
      <c r="A76" s="40" t="s">
        <v>146</v>
      </c>
      <c r="B76" s="41" t="s">
        <v>147</v>
      </c>
      <c r="C76" s="62">
        <f>Önkormányzat!C76+Óvoda!C76</f>
        <v>0</v>
      </c>
      <c r="D76" s="62">
        <f t="shared" si="4"/>
        <v>0</v>
      </c>
      <c r="E76" s="62">
        <f t="shared" si="5"/>
        <v>373713</v>
      </c>
      <c r="F76" s="62">
        <f t="shared" si="6"/>
        <v>373713</v>
      </c>
      <c r="G76" s="62">
        <f>Önkormányzat!D76</f>
        <v>0</v>
      </c>
      <c r="H76" s="62">
        <f>Önkormányzat!E76</f>
        <v>373713</v>
      </c>
      <c r="I76" s="62">
        <f>Önkormányzat!F76</f>
        <v>373713</v>
      </c>
      <c r="J76" s="62">
        <f>Óvoda!D76</f>
        <v>0</v>
      </c>
      <c r="K76" s="62">
        <f>Óvoda!E76</f>
        <v>0</v>
      </c>
      <c r="L76" s="62">
        <f>Óvoda!F76</f>
        <v>0</v>
      </c>
    </row>
    <row r="77" spans="1:12" ht="25.15" customHeight="1" x14ac:dyDescent="0.25">
      <c r="A77" s="40" t="s">
        <v>148</v>
      </c>
      <c r="B77" s="41" t="s">
        <v>149</v>
      </c>
      <c r="C77" s="62">
        <f>Önkormányzat!C77+Óvoda!C77</f>
        <v>13381768</v>
      </c>
      <c r="D77" s="62">
        <f t="shared" si="4"/>
        <v>5971699</v>
      </c>
      <c r="E77" s="62">
        <f t="shared" si="5"/>
        <v>5756186</v>
      </c>
      <c r="F77" s="62">
        <f t="shared" si="6"/>
        <v>4472700</v>
      </c>
      <c r="G77" s="62">
        <f>Önkormányzat!D77</f>
        <v>5971699</v>
      </c>
      <c r="H77" s="62">
        <f>Önkormányzat!E77</f>
        <v>5756186</v>
      </c>
      <c r="I77" s="62">
        <f>Önkormányzat!F77</f>
        <v>4472700</v>
      </c>
      <c r="J77" s="62">
        <f>Óvoda!D77</f>
        <v>0</v>
      </c>
      <c r="K77" s="62">
        <f>Óvoda!E77</f>
        <v>0</v>
      </c>
      <c r="L77" s="62">
        <f>Óvoda!F77</f>
        <v>0</v>
      </c>
    </row>
    <row r="78" spans="1:12" ht="25.15" customHeight="1" x14ac:dyDescent="0.25">
      <c r="A78" s="40" t="s">
        <v>150</v>
      </c>
      <c r="B78" s="41" t="s">
        <v>151</v>
      </c>
      <c r="C78" s="62">
        <f>Önkormányzat!C78+Óvoda!C78</f>
        <v>775449</v>
      </c>
      <c r="D78" s="62">
        <f t="shared" si="4"/>
        <v>1100000</v>
      </c>
      <c r="E78" s="62">
        <f t="shared" si="5"/>
        <v>941800</v>
      </c>
      <c r="F78" s="62">
        <f t="shared" si="6"/>
        <v>400000</v>
      </c>
      <c r="G78" s="62">
        <f>Önkormányzat!D78</f>
        <v>1100000</v>
      </c>
      <c r="H78" s="62">
        <f>Önkormányzat!E78</f>
        <v>941800</v>
      </c>
      <c r="I78" s="62">
        <f>Önkormányzat!F78</f>
        <v>400000</v>
      </c>
      <c r="J78" s="62">
        <f>Óvoda!D78</f>
        <v>0</v>
      </c>
      <c r="K78" s="62">
        <f>Óvoda!E78</f>
        <v>0</v>
      </c>
      <c r="L78" s="62">
        <f>Óvoda!F78</f>
        <v>0</v>
      </c>
    </row>
    <row r="79" spans="1:12" ht="25.15" customHeight="1" x14ac:dyDescent="0.25">
      <c r="A79" s="40"/>
      <c r="B79" s="43" t="s">
        <v>152</v>
      </c>
      <c r="C79" s="61">
        <f>Önkormányzat!C79+Óvoda!C79</f>
        <v>131897068</v>
      </c>
      <c r="D79" s="61">
        <f t="shared" si="4"/>
        <v>38895608</v>
      </c>
      <c r="E79" s="61">
        <f t="shared" si="5"/>
        <v>43121431</v>
      </c>
      <c r="F79" s="61">
        <f t="shared" si="6"/>
        <v>0</v>
      </c>
      <c r="G79" s="61">
        <f>Önkormányzat!D79</f>
        <v>38895608</v>
      </c>
      <c r="H79" s="61">
        <f>Önkormányzat!E79</f>
        <v>43121431</v>
      </c>
      <c r="I79" s="61">
        <f>Önkormányzat!F79</f>
        <v>0</v>
      </c>
      <c r="J79" s="61">
        <f>Óvoda!D79</f>
        <v>0</v>
      </c>
      <c r="K79" s="61">
        <f>Óvoda!E79</f>
        <v>0</v>
      </c>
      <c r="L79" s="61">
        <f>Óvoda!F79</f>
        <v>0</v>
      </c>
    </row>
    <row r="80" spans="1:12" ht="25.15" customHeight="1" x14ac:dyDescent="0.25">
      <c r="A80" s="40"/>
      <c r="B80" s="43" t="s">
        <v>153</v>
      </c>
      <c r="C80" s="61">
        <f>Önkormányzat!C80+Óvoda!C80</f>
        <v>0</v>
      </c>
      <c r="D80" s="61">
        <f t="shared" si="4"/>
        <v>0</v>
      </c>
      <c r="E80" s="61">
        <f t="shared" si="5"/>
        <v>0</v>
      </c>
      <c r="F80" s="61">
        <f t="shared" si="6"/>
        <v>0</v>
      </c>
      <c r="G80" s="61">
        <f>Önkormányzat!D80</f>
        <v>0</v>
      </c>
      <c r="H80" s="61">
        <f>Önkormányzat!E80</f>
        <v>0</v>
      </c>
      <c r="I80" s="61">
        <f>Önkormányzat!F80</f>
        <v>0</v>
      </c>
      <c r="J80" s="61">
        <f>Óvoda!D80</f>
        <v>0</v>
      </c>
      <c r="K80" s="61">
        <f>Óvoda!E80</f>
        <v>0</v>
      </c>
      <c r="L80" s="61">
        <f>Óvoda!F80</f>
        <v>0</v>
      </c>
    </row>
    <row r="81" spans="1:12" ht="25.15" customHeight="1" x14ac:dyDescent="0.25">
      <c r="A81" s="40" t="s">
        <v>154</v>
      </c>
      <c r="B81" s="41" t="s">
        <v>155</v>
      </c>
      <c r="C81" s="62">
        <f>Önkormányzat!C81+Óvoda!C81</f>
        <v>0</v>
      </c>
      <c r="D81" s="62">
        <f t="shared" si="4"/>
        <v>38895608</v>
      </c>
      <c r="E81" s="62">
        <f t="shared" si="5"/>
        <v>43121431</v>
      </c>
      <c r="F81" s="62">
        <f t="shared" si="6"/>
        <v>0</v>
      </c>
      <c r="G81" s="62">
        <f>Önkormányzat!D81</f>
        <v>38895608</v>
      </c>
      <c r="H81" s="62">
        <f>Önkormányzat!E81</f>
        <v>43121431</v>
      </c>
      <c r="I81" s="62">
        <f>Önkormányzat!F81</f>
        <v>0</v>
      </c>
      <c r="J81" s="62">
        <f>Óvoda!D81</f>
        <v>0</v>
      </c>
      <c r="K81" s="62">
        <f>Óvoda!E81</f>
        <v>0</v>
      </c>
      <c r="L81" s="62">
        <f>Óvoda!F81</f>
        <v>0</v>
      </c>
    </row>
    <row r="82" spans="1:12" ht="25.15" customHeight="1" x14ac:dyDescent="0.25">
      <c r="A82" s="12" t="s">
        <v>156</v>
      </c>
      <c r="B82" s="13" t="s">
        <v>157</v>
      </c>
      <c r="C82" s="60">
        <f>Önkormányzat!C82+Óvoda!C82</f>
        <v>146054285</v>
      </c>
      <c r="D82" s="60">
        <f t="shared" si="4"/>
        <v>45967307</v>
      </c>
      <c r="E82" s="60">
        <f t="shared" si="5"/>
        <v>50193130</v>
      </c>
      <c r="F82" s="60">
        <f t="shared" si="6"/>
        <v>5246413</v>
      </c>
      <c r="G82" s="60">
        <f>Önkormányzat!D82</f>
        <v>45967307</v>
      </c>
      <c r="H82" s="60">
        <f>Önkormányzat!E82</f>
        <v>50193130</v>
      </c>
      <c r="I82" s="60">
        <f>Önkormányzat!F82</f>
        <v>5246413</v>
      </c>
      <c r="J82" s="60">
        <f>Óvoda!D82</f>
        <v>0</v>
      </c>
      <c r="K82" s="60">
        <f>Óvoda!E82</f>
        <v>0</v>
      </c>
      <c r="L82" s="60">
        <f>Óvoda!F82</f>
        <v>0</v>
      </c>
    </row>
    <row r="83" spans="1:12" ht="25.15" customHeight="1" x14ac:dyDescent="0.25">
      <c r="A83" s="12" t="s">
        <v>158</v>
      </c>
      <c r="B83" s="13" t="s">
        <v>159</v>
      </c>
      <c r="C83" s="60">
        <f>Önkormányzat!C83+Óvoda!C83</f>
        <v>1570240</v>
      </c>
      <c r="D83" s="60">
        <f t="shared" si="4"/>
        <v>22892300</v>
      </c>
      <c r="E83" s="60">
        <f t="shared" si="5"/>
        <v>22892300</v>
      </c>
      <c r="F83" s="60">
        <f t="shared" si="6"/>
        <v>130870</v>
      </c>
      <c r="G83" s="60">
        <f>Önkormányzat!D83</f>
        <v>21000000</v>
      </c>
      <c r="H83" s="60">
        <f>Önkormányzat!E83</f>
        <v>21000000</v>
      </c>
      <c r="I83" s="60">
        <f>Önkormányzat!F83</f>
        <v>130870</v>
      </c>
      <c r="J83" s="60">
        <f>Óvoda!D83</f>
        <v>1892300</v>
      </c>
      <c r="K83" s="60">
        <f>Óvoda!E83</f>
        <v>1892300</v>
      </c>
      <c r="L83" s="60">
        <f>Óvoda!F83</f>
        <v>0</v>
      </c>
    </row>
    <row r="84" spans="1:12" s="66" customFormat="1" ht="25.15" customHeight="1" x14ac:dyDescent="0.25">
      <c r="A84" s="63"/>
      <c r="B84" s="64" t="s">
        <v>160</v>
      </c>
      <c r="C84" s="65">
        <f>Önkormányzat!C84+Óvoda!C84</f>
        <v>0</v>
      </c>
      <c r="D84" s="65">
        <f t="shared" si="4"/>
        <v>0</v>
      </c>
      <c r="E84" s="65">
        <f t="shared" si="5"/>
        <v>0</v>
      </c>
      <c r="F84" s="65">
        <f t="shared" si="6"/>
        <v>0</v>
      </c>
      <c r="G84" s="65">
        <f>Önkormányzat!D84</f>
        <v>0</v>
      </c>
      <c r="H84" s="65">
        <f>Önkormányzat!E84</f>
        <v>0</v>
      </c>
      <c r="I84" s="65">
        <f>Önkormányzat!F84</f>
        <v>0</v>
      </c>
      <c r="J84" s="65">
        <f>Óvoda!D84</f>
        <v>0</v>
      </c>
      <c r="K84" s="65">
        <f>Óvoda!E84</f>
        <v>0</v>
      </c>
      <c r="L84" s="65">
        <f>Óvoda!F84</f>
        <v>0</v>
      </c>
    </row>
    <row r="85" spans="1:12" ht="25.15" customHeight="1" x14ac:dyDescent="0.25">
      <c r="A85" s="12" t="s">
        <v>161</v>
      </c>
      <c r="B85" s="13" t="s">
        <v>162</v>
      </c>
      <c r="C85" s="60">
        <f>Önkormányzat!C85+Óvoda!C85</f>
        <v>11722421</v>
      </c>
      <c r="D85" s="60">
        <f t="shared" si="4"/>
        <v>26693550</v>
      </c>
      <c r="E85" s="60">
        <f t="shared" si="5"/>
        <v>26693550</v>
      </c>
      <c r="F85" s="60">
        <f t="shared" si="6"/>
        <v>3183969</v>
      </c>
      <c r="G85" s="60">
        <f>Önkormányzat!D85</f>
        <v>26693550</v>
      </c>
      <c r="H85" s="60">
        <f>Önkormányzat!E85</f>
        <v>26693550</v>
      </c>
      <c r="I85" s="60">
        <f>Önkormányzat!F85</f>
        <v>3183969</v>
      </c>
      <c r="J85" s="60">
        <f>Óvoda!D85</f>
        <v>0</v>
      </c>
      <c r="K85" s="60">
        <f>Óvoda!E85</f>
        <v>0</v>
      </c>
      <c r="L85" s="60">
        <f>Óvoda!F85</f>
        <v>0</v>
      </c>
    </row>
    <row r="86" spans="1:12" ht="25.15" customHeight="1" x14ac:dyDescent="0.25">
      <c r="A86" s="67"/>
      <c r="B86" s="64" t="s">
        <v>163</v>
      </c>
      <c r="C86" s="68">
        <f>Önkormányzat!C86+Óvoda!C86</f>
        <v>0</v>
      </c>
      <c r="D86" s="68">
        <f t="shared" si="4"/>
        <v>0</v>
      </c>
      <c r="E86" s="68">
        <f t="shared" si="5"/>
        <v>0</v>
      </c>
      <c r="F86" s="68">
        <f t="shared" si="6"/>
        <v>0</v>
      </c>
      <c r="G86" s="68">
        <f>Önkormányzat!D86</f>
        <v>0</v>
      </c>
      <c r="H86" s="68">
        <f>Önkormányzat!E86</f>
        <v>0</v>
      </c>
      <c r="I86" s="68">
        <f>Önkormányzat!F86</f>
        <v>0</v>
      </c>
      <c r="J86" s="68">
        <f>Óvoda!D86</f>
        <v>0</v>
      </c>
      <c r="K86" s="68">
        <f>Óvoda!E86</f>
        <v>0</v>
      </c>
      <c r="L86" s="68">
        <f>Óvoda!F86</f>
        <v>0</v>
      </c>
    </row>
    <row r="87" spans="1:12" ht="25.15" customHeight="1" x14ac:dyDescent="0.25">
      <c r="A87" s="40" t="s">
        <v>164</v>
      </c>
      <c r="B87" s="41" t="s">
        <v>165</v>
      </c>
      <c r="C87" s="62">
        <f>Önkormányzat!C87+Óvoda!C87</f>
        <v>0</v>
      </c>
      <c r="D87" s="62">
        <f t="shared" si="4"/>
        <v>0</v>
      </c>
      <c r="E87" s="62">
        <f t="shared" si="5"/>
        <v>0</v>
      </c>
      <c r="F87" s="62">
        <f t="shared" si="6"/>
        <v>0</v>
      </c>
      <c r="G87" s="62">
        <f>Önkormányzat!D87</f>
        <v>0</v>
      </c>
      <c r="H87" s="62">
        <f>Önkormányzat!E87</f>
        <v>0</v>
      </c>
      <c r="I87" s="62">
        <f>Önkormányzat!F87</f>
        <v>0</v>
      </c>
      <c r="J87" s="62">
        <f>Óvoda!D87</f>
        <v>0</v>
      </c>
      <c r="K87" s="62">
        <f>Óvoda!E87</f>
        <v>0</v>
      </c>
      <c r="L87" s="62">
        <f>Óvoda!F87</f>
        <v>0</v>
      </c>
    </row>
    <row r="88" spans="1:12" ht="25.15" customHeight="1" x14ac:dyDescent="0.25">
      <c r="A88" s="40" t="s">
        <v>166</v>
      </c>
      <c r="B88" s="41" t="s">
        <v>167</v>
      </c>
      <c r="C88" s="62">
        <f>Önkormányzat!C88+Óvoda!C88</f>
        <v>0</v>
      </c>
      <c r="D88" s="62">
        <f t="shared" si="4"/>
        <v>0</v>
      </c>
      <c r="E88" s="62">
        <f t="shared" si="5"/>
        <v>0</v>
      </c>
      <c r="F88" s="62">
        <f t="shared" si="6"/>
        <v>0</v>
      </c>
      <c r="G88" s="62">
        <f>Önkormányzat!D88</f>
        <v>0</v>
      </c>
      <c r="H88" s="62">
        <f>Önkormányzat!E88</f>
        <v>0</v>
      </c>
      <c r="I88" s="62">
        <f>Önkormányzat!F88</f>
        <v>0</v>
      </c>
      <c r="J88" s="62">
        <f>Óvoda!D88</f>
        <v>0</v>
      </c>
      <c r="K88" s="62">
        <f>Óvoda!E88</f>
        <v>0</v>
      </c>
      <c r="L88" s="62">
        <f>Óvoda!F88</f>
        <v>0</v>
      </c>
    </row>
    <row r="89" spans="1:12" ht="25.15" customHeight="1" x14ac:dyDescent="0.25">
      <c r="A89" s="40" t="s">
        <v>168</v>
      </c>
      <c r="B89" s="41" t="s">
        <v>169</v>
      </c>
      <c r="C89" s="62">
        <f>Önkormányzat!C89+Óvoda!C89</f>
        <v>0</v>
      </c>
      <c r="D89" s="62">
        <f t="shared" si="4"/>
        <v>0</v>
      </c>
      <c r="E89" s="62">
        <f t="shared" si="5"/>
        <v>0</v>
      </c>
      <c r="F89" s="62">
        <f t="shared" si="6"/>
        <v>0</v>
      </c>
      <c r="G89" s="62">
        <f>Önkormányzat!D89</f>
        <v>0</v>
      </c>
      <c r="H89" s="62">
        <f>Önkormányzat!E89</f>
        <v>0</v>
      </c>
      <c r="I89" s="62">
        <f>Önkormányzat!F89</f>
        <v>0</v>
      </c>
      <c r="J89" s="62">
        <f>Óvoda!D89</f>
        <v>0</v>
      </c>
      <c r="K89" s="62">
        <f>Óvoda!E89</f>
        <v>0</v>
      </c>
      <c r="L89" s="62">
        <f>Óvoda!F89</f>
        <v>0</v>
      </c>
    </row>
    <row r="90" spans="1:12" ht="25.15" customHeight="1" x14ac:dyDescent="0.25">
      <c r="A90" s="40" t="s">
        <v>170</v>
      </c>
      <c r="B90" s="41" t="s">
        <v>171</v>
      </c>
      <c r="C90" s="62">
        <f>Önkormányzat!C90+Óvoda!C90</f>
        <v>0</v>
      </c>
      <c r="D90" s="62">
        <f t="shared" si="4"/>
        <v>0</v>
      </c>
      <c r="E90" s="62">
        <f t="shared" si="5"/>
        <v>0</v>
      </c>
      <c r="F90" s="62">
        <f t="shared" si="6"/>
        <v>0</v>
      </c>
      <c r="G90" s="62">
        <f>Önkormányzat!D90</f>
        <v>0</v>
      </c>
      <c r="H90" s="62">
        <f>Önkormányzat!E90</f>
        <v>0</v>
      </c>
      <c r="I90" s="62">
        <f>Önkormányzat!F90</f>
        <v>0</v>
      </c>
      <c r="J90" s="62">
        <f>Óvoda!D90</f>
        <v>0</v>
      </c>
      <c r="K90" s="62">
        <f>Óvoda!E90</f>
        <v>0</v>
      </c>
      <c r="L90" s="62">
        <f>Óvoda!F90</f>
        <v>0</v>
      </c>
    </row>
    <row r="91" spans="1:12" ht="25.15" customHeight="1" x14ac:dyDescent="0.25">
      <c r="A91" s="12" t="s">
        <v>172</v>
      </c>
      <c r="B91" s="13" t="s">
        <v>173</v>
      </c>
      <c r="C91" s="60">
        <f>Önkormányzat!C91+Óvoda!C91</f>
        <v>0</v>
      </c>
      <c r="D91" s="60">
        <f t="shared" si="4"/>
        <v>0</v>
      </c>
      <c r="E91" s="60">
        <f t="shared" si="5"/>
        <v>0</v>
      </c>
      <c r="F91" s="60">
        <f t="shared" si="6"/>
        <v>0</v>
      </c>
      <c r="G91" s="60">
        <f>Önkormányzat!D91</f>
        <v>0</v>
      </c>
      <c r="H91" s="60">
        <f>Önkormányzat!E91</f>
        <v>0</v>
      </c>
      <c r="I91" s="60">
        <f>Önkormányzat!F91</f>
        <v>0</v>
      </c>
      <c r="J91" s="60">
        <f>Óvoda!D91</f>
        <v>0</v>
      </c>
      <c r="K91" s="60">
        <f>Óvoda!E91</f>
        <v>0</v>
      </c>
      <c r="L91" s="60">
        <f>Óvoda!F91</f>
        <v>0</v>
      </c>
    </row>
    <row r="92" spans="1:12" ht="25.15" customHeight="1" x14ac:dyDescent="0.3">
      <c r="A92" s="16"/>
      <c r="B92" s="17" t="s">
        <v>174</v>
      </c>
      <c r="C92" s="18">
        <f>Önkormányzat!C92+Óvoda!C92</f>
        <v>242405235</v>
      </c>
      <c r="D92" s="18">
        <f t="shared" si="4"/>
        <v>255516974</v>
      </c>
      <c r="E92" s="18">
        <f t="shared" si="5"/>
        <v>262450582</v>
      </c>
      <c r="F92" s="18">
        <f t="shared" si="6"/>
        <v>68542672</v>
      </c>
      <c r="G92" s="18">
        <f>Önkormányzat!D92</f>
        <v>193988541</v>
      </c>
      <c r="H92" s="18">
        <f>Önkormányzat!E92</f>
        <v>200555430</v>
      </c>
      <c r="I92" s="18">
        <f>Önkormányzat!F92</f>
        <v>44335031</v>
      </c>
      <c r="J92" s="18">
        <f>Óvoda!D92</f>
        <v>61528433</v>
      </c>
      <c r="K92" s="18">
        <f>Óvoda!E92</f>
        <v>61895152</v>
      </c>
      <c r="L92" s="18">
        <f>Óvoda!F92</f>
        <v>24207641</v>
      </c>
    </row>
    <row r="93" spans="1:12" ht="25.15" customHeight="1" x14ac:dyDescent="0.25">
      <c r="A93" s="40" t="s">
        <v>175</v>
      </c>
      <c r="B93" s="41" t="s">
        <v>176</v>
      </c>
      <c r="C93" s="62">
        <f>Önkormányzat!C93+Óvoda!C93</f>
        <v>952680</v>
      </c>
      <c r="D93" s="62">
        <f t="shared" si="4"/>
        <v>2970695</v>
      </c>
      <c r="E93" s="62">
        <f t="shared" si="5"/>
        <v>2970695</v>
      </c>
      <c r="F93" s="62">
        <f t="shared" si="6"/>
        <v>2970695</v>
      </c>
      <c r="G93" s="62">
        <f>Önkormányzat!D93</f>
        <v>2970695</v>
      </c>
      <c r="H93" s="62">
        <f>Önkormányzat!E93</f>
        <v>2970695</v>
      </c>
      <c r="I93" s="62">
        <f>Önkormányzat!F93</f>
        <v>2970695</v>
      </c>
      <c r="J93" s="62">
        <f>Óvoda!D93</f>
        <v>0</v>
      </c>
      <c r="K93" s="62">
        <f>Óvoda!E93</f>
        <v>0</v>
      </c>
      <c r="L93" s="62">
        <f>Óvoda!F93</f>
        <v>0</v>
      </c>
    </row>
    <row r="94" spans="1:12" ht="25.15" customHeight="1" x14ac:dyDescent="0.25">
      <c r="A94" s="40" t="s">
        <v>177</v>
      </c>
      <c r="B94" s="41" t="s">
        <v>178</v>
      </c>
      <c r="C94" s="62">
        <f>Önkormányzat!C94+Óvoda!C94</f>
        <v>14118816</v>
      </c>
      <c r="D94" s="62">
        <f t="shared" si="4"/>
        <v>60528433</v>
      </c>
      <c r="E94" s="62">
        <f t="shared" si="5"/>
        <v>60528433</v>
      </c>
      <c r="F94" s="62">
        <f t="shared" si="6"/>
        <v>23040210</v>
      </c>
      <c r="G94" s="62">
        <f>Önkormányzat!D94</f>
        <v>60528433</v>
      </c>
      <c r="H94" s="62">
        <f>Önkormányzat!E94</f>
        <v>60528433</v>
      </c>
      <c r="I94" s="62">
        <f>Önkormányzat!F94</f>
        <v>23040210</v>
      </c>
      <c r="J94" s="62">
        <f>Óvoda!D94</f>
        <v>0</v>
      </c>
      <c r="K94" s="62">
        <f>Óvoda!E94</f>
        <v>0</v>
      </c>
      <c r="L94" s="62">
        <f>Óvoda!F94</f>
        <v>0</v>
      </c>
    </row>
    <row r="95" spans="1:12" ht="25.15" customHeight="1" x14ac:dyDescent="0.25">
      <c r="A95" s="12" t="s">
        <v>179</v>
      </c>
      <c r="B95" s="13" t="s">
        <v>180</v>
      </c>
      <c r="C95" s="60">
        <f>Önkormányzat!C95+Óvoda!C95</f>
        <v>15071496</v>
      </c>
      <c r="D95" s="60">
        <f t="shared" si="4"/>
        <v>63499128</v>
      </c>
      <c r="E95" s="60">
        <f t="shared" si="5"/>
        <v>63499128</v>
      </c>
      <c r="F95" s="60">
        <f t="shared" si="6"/>
        <v>26010905</v>
      </c>
      <c r="G95" s="60">
        <f>Önkormányzat!D95</f>
        <v>63499128</v>
      </c>
      <c r="H95" s="60">
        <f>Önkormányzat!E95</f>
        <v>63499128</v>
      </c>
      <c r="I95" s="60">
        <f>Önkormányzat!F95</f>
        <v>26010905</v>
      </c>
      <c r="J95" s="60">
        <f>Óvoda!D95</f>
        <v>0</v>
      </c>
      <c r="K95" s="60">
        <f>Óvoda!E95</f>
        <v>0</v>
      </c>
      <c r="L95" s="60">
        <f>Óvoda!F95</f>
        <v>0</v>
      </c>
    </row>
    <row r="96" spans="1:12" ht="25.15" customHeight="1" x14ac:dyDescent="0.3">
      <c r="A96" s="16"/>
      <c r="B96" s="17" t="s">
        <v>181</v>
      </c>
      <c r="C96" s="18">
        <f>Önkormányzat!C96+Óvoda!C96</f>
        <v>15071496</v>
      </c>
      <c r="D96" s="18">
        <f t="shared" si="4"/>
        <v>63499128</v>
      </c>
      <c r="E96" s="18">
        <f t="shared" si="5"/>
        <v>63499128</v>
      </c>
      <c r="F96" s="18">
        <f t="shared" si="6"/>
        <v>26010905</v>
      </c>
      <c r="G96" s="18">
        <f>Önkormányzat!D96</f>
        <v>63499128</v>
      </c>
      <c r="H96" s="18">
        <f>Önkormányzat!E96</f>
        <v>63499128</v>
      </c>
      <c r="I96" s="18">
        <f>Önkormányzat!F96</f>
        <v>26010905</v>
      </c>
      <c r="J96" s="18">
        <f>Óvoda!D96</f>
        <v>0</v>
      </c>
      <c r="K96" s="18">
        <f>Óvoda!E96</f>
        <v>0</v>
      </c>
      <c r="L96" s="18">
        <f>Óvoda!F96</f>
        <v>0</v>
      </c>
    </row>
    <row r="97" spans="1:132" s="72" customFormat="1" ht="25.15" customHeight="1" thickBot="1" x14ac:dyDescent="0.4">
      <c r="A97" s="69"/>
      <c r="B97" s="70" t="s">
        <v>182</v>
      </c>
      <c r="C97" s="71">
        <f>Önkormányzat!C97+Óvoda!C97</f>
        <v>257476731</v>
      </c>
      <c r="D97" s="71">
        <f t="shared" si="4"/>
        <v>319016102</v>
      </c>
      <c r="E97" s="71">
        <f t="shared" si="5"/>
        <v>325949710</v>
      </c>
      <c r="F97" s="71">
        <f t="shared" si="6"/>
        <v>94553577</v>
      </c>
      <c r="G97" s="71">
        <f>Önkormányzat!D97</f>
        <v>257487669</v>
      </c>
      <c r="H97" s="71">
        <f>Önkormányzat!E97</f>
        <v>264054558</v>
      </c>
      <c r="I97" s="71">
        <f>Önkormányzat!F97</f>
        <v>70345936</v>
      </c>
      <c r="J97" s="71">
        <f>Óvoda!D97</f>
        <v>61528433</v>
      </c>
      <c r="K97" s="71">
        <f>Óvoda!E97</f>
        <v>61895152</v>
      </c>
      <c r="L97" s="71">
        <f>Óvoda!F97</f>
        <v>24207641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</row>
    <row r="98" spans="1:132" ht="25.15" customHeight="1" x14ac:dyDescent="0.25">
      <c r="A98" s="37"/>
      <c r="B98" s="38"/>
      <c r="C98" s="73">
        <f t="shared" ref="C98:L98" si="7">C97-C67</f>
        <v>50154736</v>
      </c>
      <c r="D98" s="73">
        <f t="shared" si="7"/>
        <v>0</v>
      </c>
      <c r="E98" s="73">
        <f t="shared" si="7"/>
        <v>0</v>
      </c>
      <c r="F98" s="73">
        <f t="shared" si="7"/>
        <v>-150125564</v>
      </c>
      <c r="G98" s="73">
        <f t="shared" si="7"/>
        <v>0</v>
      </c>
      <c r="H98" s="73">
        <f t="shared" si="7"/>
        <v>0</v>
      </c>
      <c r="I98" s="73">
        <f t="shared" si="7"/>
        <v>-149397554</v>
      </c>
      <c r="J98" s="73">
        <f t="shared" si="7"/>
        <v>0</v>
      </c>
      <c r="K98" s="73">
        <f t="shared" si="7"/>
        <v>0</v>
      </c>
      <c r="L98" s="73">
        <f t="shared" si="7"/>
        <v>-728010</v>
      </c>
    </row>
    <row r="99" spans="1:132" ht="24.95" customHeight="1" x14ac:dyDescent="0.25">
      <c r="A99" s="37"/>
      <c r="B99" s="38"/>
    </row>
    <row r="101" spans="1:132" ht="25.15" customHeight="1" x14ac:dyDescent="0.25">
      <c r="A101" s="37"/>
      <c r="B101" s="38"/>
    </row>
    <row r="102" spans="1:132" ht="25.15" customHeight="1" x14ac:dyDescent="0.25">
      <c r="A102" s="37"/>
      <c r="B102" s="38"/>
    </row>
    <row r="103" spans="1:132" ht="25.15" customHeight="1" x14ac:dyDescent="0.25">
      <c r="A103" s="37"/>
      <c r="B103" s="38"/>
    </row>
    <row r="104" spans="1:132" ht="25.15" customHeight="1" x14ac:dyDescent="0.25">
      <c r="A104" s="37"/>
      <c r="B104" s="38"/>
    </row>
    <row r="105" spans="1:132" ht="25.15" customHeight="1" x14ac:dyDescent="0.25">
      <c r="A105" s="37"/>
      <c r="B105" s="38"/>
    </row>
    <row r="106" spans="1:132" ht="25.15" customHeight="1" x14ac:dyDescent="0.25">
      <c r="A106" s="37"/>
      <c r="B106" s="38"/>
    </row>
    <row r="107" spans="1:132" ht="25.15" customHeight="1" x14ac:dyDescent="0.25">
      <c r="A107" s="37"/>
      <c r="B107" s="38"/>
    </row>
    <row r="108" spans="1:132" ht="25.15" customHeight="1" x14ac:dyDescent="0.25">
      <c r="A108" s="37"/>
      <c r="B108" s="38"/>
    </row>
    <row r="109" spans="1:132" ht="25.15" customHeight="1" x14ac:dyDescent="0.25">
      <c r="A109" s="37"/>
      <c r="B109" s="38"/>
    </row>
    <row r="110" spans="1:132" ht="25.15" customHeight="1" x14ac:dyDescent="0.25">
      <c r="A110" s="37"/>
      <c r="B110" s="38"/>
    </row>
    <row r="111" spans="1:132" ht="25.15" customHeight="1" x14ac:dyDescent="0.25">
      <c r="A111" s="37"/>
      <c r="B111" s="38"/>
    </row>
    <row r="112" spans="1:132" ht="30" customHeight="1" x14ac:dyDescent="0.25">
      <c r="A112" s="37"/>
      <c r="B112" s="38"/>
    </row>
    <row r="113" spans="1:2" ht="30" customHeight="1" x14ac:dyDescent="0.25">
      <c r="A113" s="37"/>
      <c r="B113" s="38"/>
    </row>
    <row r="114" spans="1:2" ht="30" customHeight="1" x14ac:dyDescent="0.25">
      <c r="A114" s="37"/>
      <c r="B114" s="38"/>
    </row>
    <row r="115" spans="1:2" x14ac:dyDescent="0.25">
      <c r="A115" s="37"/>
      <c r="B115" s="38"/>
    </row>
    <row r="116" spans="1:2" x14ac:dyDescent="0.25">
      <c r="A116" s="37"/>
      <c r="B116" s="38"/>
    </row>
    <row r="117" spans="1:2" x14ac:dyDescent="0.25">
      <c r="A117" s="37"/>
      <c r="B117" s="38"/>
    </row>
  </sheetData>
  <pageMargins left="0.70866141732283472" right="0.70866141732283472" top="0.74803149606299213" bottom="0.74803149606299213" header="0.31496062992125984" footer="0.31496062992125984"/>
  <pageSetup paperSize="8" scale="20" fitToHeight="2" orientation="portrait" r:id="rId1"/>
  <headerFooter>
    <oddHeader>&amp;C&amp;"Times New Roman,Félkövér"&amp;14
Bevétel,kiadás összesen &amp;R&amp;"Times New Roman,Normál" 1. melléklet
adatok Ft-ban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6E17-4D4B-4EEA-9CF4-4700C9809FFC}">
  <dimension ref="A1:G98"/>
  <sheetViews>
    <sheetView tabSelected="1" zoomScale="70" zoomScaleNormal="70" workbookViewId="0"/>
  </sheetViews>
  <sheetFormatPr defaultColWidth="8.85546875" defaultRowHeight="15" x14ac:dyDescent="0.25"/>
  <cols>
    <col min="2" max="2" width="77" customWidth="1"/>
    <col min="3" max="7" width="24.140625" style="39" customWidth="1"/>
    <col min="8" max="8" width="10.85546875" bestFit="1" customWidth="1"/>
  </cols>
  <sheetData>
    <row r="1" spans="1:7" ht="38.1" customHeight="1" thickBot="1" x14ac:dyDescent="0.3">
      <c r="A1" s="1" t="s">
        <v>0</v>
      </c>
      <c r="B1" s="2" t="s">
        <v>194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ht="24.95" customHeight="1" x14ac:dyDescent="0.25">
      <c r="A2" s="4" t="s">
        <v>6</v>
      </c>
      <c r="B2" s="5" t="s">
        <v>7</v>
      </c>
      <c r="C2" s="6">
        <v>33129017</v>
      </c>
      <c r="D2" s="6">
        <v>30120376</v>
      </c>
      <c r="E2" s="6">
        <v>30120376</v>
      </c>
      <c r="F2" s="6">
        <v>18020943</v>
      </c>
      <c r="G2" s="7">
        <f>F2/E2</f>
        <v>0.59829741169233741</v>
      </c>
    </row>
    <row r="3" spans="1:7" ht="24.95" customHeight="1" x14ac:dyDescent="0.25">
      <c r="A3" s="4" t="s">
        <v>8</v>
      </c>
      <c r="B3" s="5" t="s">
        <v>9</v>
      </c>
      <c r="C3" s="6">
        <v>12348018</v>
      </c>
      <c r="D3" s="6">
        <v>39564566</v>
      </c>
      <c r="E3" s="6">
        <v>39977846</v>
      </c>
      <c r="F3" s="6">
        <v>20986853</v>
      </c>
      <c r="G3" s="7">
        <f t="shared" ref="G3:G67" si="0">F3/E3</f>
        <v>0.52496207524537464</v>
      </c>
    </row>
    <row r="4" spans="1:7" ht="24.95" customHeight="1" x14ac:dyDescent="0.25">
      <c r="A4" s="4" t="s">
        <v>10</v>
      </c>
      <c r="B4" s="5" t="s">
        <v>11</v>
      </c>
      <c r="C4" s="6">
        <v>4633713</v>
      </c>
      <c r="D4" s="6">
        <v>6114308</v>
      </c>
      <c r="E4" s="6">
        <v>6114308</v>
      </c>
      <c r="F4" s="6">
        <v>3179442</v>
      </c>
      <c r="G4" s="7">
        <f t="shared" si="0"/>
        <v>0.5200003009334826</v>
      </c>
    </row>
    <row r="5" spans="1:7" ht="24.95" customHeight="1" x14ac:dyDescent="0.25">
      <c r="A5" s="4" t="s">
        <v>12</v>
      </c>
      <c r="B5" s="5" t="s">
        <v>13</v>
      </c>
      <c r="C5" s="6">
        <v>5589845</v>
      </c>
      <c r="D5" s="6">
        <v>7141093</v>
      </c>
      <c r="E5" s="6">
        <v>7141093</v>
      </c>
      <c r="F5" s="6">
        <v>3713366</v>
      </c>
      <c r="G5" s="7">
        <f t="shared" si="0"/>
        <v>0.51999966951837762</v>
      </c>
    </row>
    <row r="6" spans="1:7" ht="24.95" customHeight="1" x14ac:dyDescent="0.25">
      <c r="A6" s="4" t="s">
        <v>14</v>
      </c>
      <c r="B6" s="5" t="s">
        <v>15</v>
      </c>
      <c r="C6" s="6">
        <v>10223558</v>
      </c>
      <c r="D6" s="6">
        <v>13255401</v>
      </c>
      <c r="E6" s="6">
        <v>13255401</v>
      </c>
      <c r="F6" s="6">
        <v>6892808</v>
      </c>
      <c r="G6" s="7">
        <f t="shared" si="0"/>
        <v>0.51999996077070776</v>
      </c>
    </row>
    <row r="7" spans="1:7" ht="24.95" customHeight="1" x14ac:dyDescent="0.25">
      <c r="A7" s="4" t="s">
        <v>16</v>
      </c>
      <c r="B7" s="5" t="s">
        <v>17</v>
      </c>
      <c r="C7" s="6">
        <v>2351066</v>
      </c>
      <c r="D7" s="6">
        <v>2270000</v>
      </c>
      <c r="E7" s="6">
        <v>2351066</v>
      </c>
      <c r="F7" s="6">
        <v>1222553</v>
      </c>
      <c r="G7" s="7">
        <f t="shared" si="0"/>
        <v>0.51999943855255448</v>
      </c>
    </row>
    <row r="8" spans="1:7" ht="24.95" customHeight="1" x14ac:dyDescent="0.25">
      <c r="A8" s="4" t="s">
        <v>18</v>
      </c>
      <c r="B8" s="5" t="s">
        <v>19</v>
      </c>
      <c r="C8" s="6">
        <v>0</v>
      </c>
      <c r="D8" s="6"/>
      <c r="E8" s="6"/>
      <c r="F8" s="6"/>
      <c r="G8" s="7"/>
    </row>
    <row r="9" spans="1:7" ht="24.95" customHeight="1" x14ac:dyDescent="0.25">
      <c r="A9" s="4" t="s">
        <v>20</v>
      </c>
      <c r="B9" s="5" t="s">
        <v>21</v>
      </c>
      <c r="C9" s="6">
        <v>0</v>
      </c>
      <c r="D9" s="6"/>
      <c r="E9" s="6"/>
      <c r="F9" s="6"/>
      <c r="G9" s="7"/>
    </row>
    <row r="10" spans="1:7" ht="25.15" customHeight="1" x14ac:dyDescent="0.25">
      <c r="A10" s="8" t="s">
        <v>22</v>
      </c>
      <c r="B10" s="9" t="s">
        <v>23</v>
      </c>
      <c r="C10" s="10">
        <v>58051659</v>
      </c>
      <c r="D10" s="10">
        <f>D2+D3+D6+D7+D8+D9</f>
        <v>85210343</v>
      </c>
      <c r="E10" s="10">
        <f>E2+E3+E6+E7+E8+E9</f>
        <v>85704689</v>
      </c>
      <c r="F10" s="10">
        <f>F2+F3+F6+F7+F8+F9</f>
        <v>47123157</v>
      </c>
      <c r="G10" s="11">
        <f t="shared" si="0"/>
        <v>0.54983172507632572</v>
      </c>
    </row>
    <row r="11" spans="1:7" ht="24.95" customHeight="1" x14ac:dyDescent="0.25">
      <c r="A11" s="4" t="s">
        <v>24</v>
      </c>
      <c r="B11" s="5" t="s">
        <v>25</v>
      </c>
      <c r="C11" s="6">
        <v>0</v>
      </c>
      <c r="D11" s="6"/>
      <c r="E11" s="6"/>
      <c r="F11" s="6"/>
      <c r="G11" s="7"/>
    </row>
    <row r="12" spans="1:7" ht="24.95" customHeight="1" x14ac:dyDescent="0.25">
      <c r="A12" s="4" t="s">
        <v>26</v>
      </c>
      <c r="B12" s="5" t="s">
        <v>27</v>
      </c>
      <c r="C12" s="6">
        <v>0</v>
      </c>
      <c r="D12" s="6"/>
      <c r="E12" s="6"/>
      <c r="F12" s="6"/>
      <c r="G12" s="7"/>
    </row>
    <row r="13" spans="1:7" ht="24.95" customHeight="1" x14ac:dyDescent="0.25">
      <c r="A13" s="4" t="s">
        <v>28</v>
      </c>
      <c r="B13" s="5" t="s">
        <v>29</v>
      </c>
      <c r="C13" s="6">
        <v>0</v>
      </c>
      <c r="D13" s="6"/>
      <c r="E13" s="6"/>
      <c r="F13" s="6"/>
      <c r="G13" s="7"/>
    </row>
    <row r="14" spans="1:7" ht="24.95" customHeight="1" x14ac:dyDescent="0.25">
      <c r="A14" s="4" t="s">
        <v>30</v>
      </c>
      <c r="B14" s="5" t="s">
        <v>31</v>
      </c>
      <c r="C14" s="6">
        <v>0</v>
      </c>
      <c r="D14" s="6"/>
      <c r="E14" s="6"/>
      <c r="F14" s="6"/>
      <c r="G14" s="7"/>
    </row>
    <row r="15" spans="1:7" ht="24.95" customHeight="1" x14ac:dyDescent="0.25">
      <c r="A15" s="4" t="s">
        <v>32</v>
      </c>
      <c r="B15" s="5" t="s">
        <v>33</v>
      </c>
      <c r="C15" s="6">
        <v>5178157</v>
      </c>
      <c r="D15" s="6"/>
      <c r="E15" s="6"/>
      <c r="F15" s="6"/>
      <c r="G15" s="7"/>
    </row>
    <row r="16" spans="1:7" ht="24.95" customHeight="1" x14ac:dyDescent="0.25">
      <c r="A16" s="12" t="s">
        <v>34</v>
      </c>
      <c r="B16" s="13" t="s">
        <v>35</v>
      </c>
      <c r="C16" s="14">
        <v>63229816</v>
      </c>
      <c r="D16" s="14">
        <f>D10+D11+D12+D13+D14+D15</f>
        <v>85210343</v>
      </c>
      <c r="E16" s="14">
        <f>E10+E11+E12+E13+E14+E15</f>
        <v>85704689</v>
      </c>
      <c r="F16" s="14">
        <f>F10+F11+F12+F13+F14+F15</f>
        <v>47123157</v>
      </c>
      <c r="G16" s="15">
        <f t="shared" si="0"/>
        <v>0.54983172507632572</v>
      </c>
    </row>
    <row r="17" spans="1:7" ht="24.95" customHeight="1" x14ac:dyDescent="0.25">
      <c r="A17" s="4" t="s">
        <v>36</v>
      </c>
      <c r="B17" s="5" t="s">
        <v>37</v>
      </c>
      <c r="C17" s="6">
        <v>0</v>
      </c>
      <c r="D17" s="6"/>
      <c r="E17" s="6"/>
      <c r="F17" s="6"/>
      <c r="G17" s="7"/>
    </row>
    <row r="18" spans="1:7" ht="24.95" customHeight="1" x14ac:dyDescent="0.25">
      <c r="A18" s="4" t="s">
        <v>38</v>
      </c>
      <c r="B18" s="5" t="s">
        <v>39</v>
      </c>
      <c r="C18" s="6">
        <v>0</v>
      </c>
      <c r="D18" s="6"/>
      <c r="E18" s="6"/>
      <c r="F18" s="6"/>
      <c r="G18" s="7"/>
    </row>
    <row r="19" spans="1:7" ht="24.95" customHeight="1" x14ac:dyDescent="0.25">
      <c r="A19" s="4" t="s">
        <v>40</v>
      </c>
      <c r="B19" s="5" t="s">
        <v>41</v>
      </c>
      <c r="C19" s="6">
        <v>0</v>
      </c>
      <c r="D19" s="6"/>
      <c r="E19" s="6"/>
      <c r="F19" s="6"/>
      <c r="G19" s="7"/>
    </row>
    <row r="20" spans="1:7" ht="24.95" customHeight="1" x14ac:dyDescent="0.25">
      <c r="A20" s="4" t="s">
        <v>42</v>
      </c>
      <c r="B20" s="5" t="s">
        <v>43</v>
      </c>
      <c r="C20" s="6">
        <v>0</v>
      </c>
      <c r="D20" s="6"/>
      <c r="E20" s="6"/>
      <c r="F20" s="6"/>
      <c r="G20" s="7"/>
    </row>
    <row r="21" spans="1:7" ht="24.95" customHeight="1" x14ac:dyDescent="0.25">
      <c r="A21" s="4" t="s">
        <v>44</v>
      </c>
      <c r="B21" s="5" t="s">
        <v>45</v>
      </c>
      <c r="C21" s="6">
        <v>6679010</v>
      </c>
      <c r="D21" s="6"/>
      <c r="E21" s="6"/>
      <c r="F21" s="6"/>
      <c r="G21" s="7"/>
    </row>
    <row r="22" spans="1:7" ht="24.95" customHeight="1" x14ac:dyDescent="0.25">
      <c r="A22" s="4"/>
      <c r="B22" s="5" t="s">
        <v>46</v>
      </c>
      <c r="C22" s="6">
        <v>0</v>
      </c>
      <c r="D22" s="6"/>
      <c r="E22" s="6"/>
      <c r="F22" s="6"/>
      <c r="G22" s="7"/>
    </row>
    <row r="23" spans="1:7" ht="24.95" customHeight="1" x14ac:dyDescent="0.25">
      <c r="A23" s="12" t="s">
        <v>47</v>
      </c>
      <c r="B23" s="13" t="s">
        <v>48</v>
      </c>
      <c r="C23" s="14">
        <v>6679010</v>
      </c>
      <c r="D23" s="14">
        <f>D17+D18+D19+D20+D21</f>
        <v>0</v>
      </c>
      <c r="E23" s="14">
        <f>E17+E18+E19+E20+E21</f>
        <v>0</v>
      </c>
      <c r="F23" s="14">
        <f>F17+F18+F19+F20+F21</f>
        <v>0</v>
      </c>
      <c r="G23" s="15"/>
    </row>
    <row r="24" spans="1:7" ht="24.95" customHeight="1" x14ac:dyDescent="0.25">
      <c r="A24" s="4" t="s">
        <v>49</v>
      </c>
      <c r="B24" s="5" t="s">
        <v>50</v>
      </c>
      <c r="C24" s="6">
        <v>24353082</v>
      </c>
      <c r="D24" s="6">
        <v>69800803</v>
      </c>
      <c r="E24" s="6">
        <v>69800803</v>
      </c>
      <c r="F24" s="6">
        <v>63817979</v>
      </c>
      <c r="G24" s="7">
        <f t="shared" si="0"/>
        <v>0.91428717517762659</v>
      </c>
    </row>
    <row r="25" spans="1:7" ht="24.95" customHeight="1" x14ac:dyDescent="0.25">
      <c r="A25" s="4" t="s">
        <v>51</v>
      </c>
      <c r="B25" s="5" t="s">
        <v>52</v>
      </c>
      <c r="C25" s="6">
        <v>18817316</v>
      </c>
      <c r="D25" s="6">
        <v>15000000</v>
      </c>
      <c r="E25" s="6">
        <v>15000000</v>
      </c>
      <c r="F25" s="6">
        <v>13511022</v>
      </c>
      <c r="G25" s="7">
        <f t="shared" si="0"/>
        <v>0.90073479999999995</v>
      </c>
    </row>
    <row r="26" spans="1:7" ht="24.95" customHeight="1" x14ac:dyDescent="0.25">
      <c r="A26" s="4" t="s">
        <v>53</v>
      </c>
      <c r="B26" s="5" t="s">
        <v>54</v>
      </c>
      <c r="C26" s="6">
        <v>0</v>
      </c>
      <c r="D26" s="6"/>
      <c r="E26" s="6"/>
      <c r="F26" s="6"/>
      <c r="G26" s="7"/>
    </row>
    <row r="27" spans="1:7" ht="24.95" customHeight="1" x14ac:dyDescent="0.25">
      <c r="A27" s="4" t="s">
        <v>55</v>
      </c>
      <c r="B27" s="5" t="s">
        <v>56</v>
      </c>
      <c r="C27" s="6">
        <v>0</v>
      </c>
      <c r="D27" s="6">
        <v>15000000</v>
      </c>
      <c r="E27" s="6">
        <v>15000000</v>
      </c>
      <c r="F27" s="6">
        <v>13511022</v>
      </c>
      <c r="G27" s="7">
        <f t="shared" si="0"/>
        <v>0.90073479999999995</v>
      </c>
    </row>
    <row r="28" spans="1:7" ht="24.95" customHeight="1" x14ac:dyDescent="0.25">
      <c r="A28" s="4" t="s">
        <v>57</v>
      </c>
      <c r="B28" s="5" t="s">
        <v>58</v>
      </c>
      <c r="C28" s="6">
        <v>322455</v>
      </c>
      <c r="D28" s="6">
        <v>9832523</v>
      </c>
      <c r="E28" s="6">
        <v>9832523</v>
      </c>
      <c r="F28" s="6">
        <v>10780741</v>
      </c>
      <c r="G28" s="7">
        <f t="shared" si="0"/>
        <v>1.0964368962065993</v>
      </c>
    </row>
    <row r="29" spans="1:7" ht="24.95" customHeight="1" x14ac:dyDescent="0.25">
      <c r="A29" s="12" t="s">
        <v>59</v>
      </c>
      <c r="B29" s="13" t="s">
        <v>60</v>
      </c>
      <c r="C29" s="14">
        <v>43492853</v>
      </c>
      <c r="D29" s="14">
        <f>D24+D27+D28</f>
        <v>94633326</v>
      </c>
      <c r="E29" s="14">
        <f>E24+E27+E28</f>
        <v>94633326</v>
      </c>
      <c r="F29" s="14">
        <f>F24+F27+F28</f>
        <v>88109742</v>
      </c>
      <c r="G29" s="15">
        <f t="shared" si="0"/>
        <v>0.93106462304833293</v>
      </c>
    </row>
    <row r="30" spans="1:7" ht="24.95" customHeight="1" x14ac:dyDescent="0.25">
      <c r="A30" s="4" t="s">
        <v>61</v>
      </c>
      <c r="B30" s="5" t="s">
        <v>62</v>
      </c>
      <c r="C30" s="6">
        <v>0</v>
      </c>
      <c r="D30" s="6"/>
      <c r="E30" s="6"/>
      <c r="F30" s="6"/>
      <c r="G30" s="7"/>
    </row>
    <row r="31" spans="1:7" ht="24.95" customHeight="1" x14ac:dyDescent="0.25">
      <c r="A31" s="4" t="s">
        <v>63</v>
      </c>
      <c r="B31" s="5" t="s">
        <v>64</v>
      </c>
      <c r="C31" s="6">
        <v>749583</v>
      </c>
      <c r="D31" s="6">
        <v>30000</v>
      </c>
      <c r="E31" s="6">
        <v>30000</v>
      </c>
      <c r="F31" s="6">
        <v>445714</v>
      </c>
      <c r="G31" s="7">
        <f t="shared" si="0"/>
        <v>14.857133333333334</v>
      </c>
    </row>
    <row r="32" spans="1:7" ht="24.95" customHeight="1" x14ac:dyDescent="0.25">
      <c r="A32" s="4" t="s">
        <v>65</v>
      </c>
      <c r="B32" s="5" t="s">
        <v>66</v>
      </c>
      <c r="C32" s="6">
        <v>17873</v>
      </c>
      <c r="D32" s="6"/>
      <c r="E32" s="6"/>
      <c r="F32" s="6"/>
      <c r="G32" s="7"/>
    </row>
    <row r="33" spans="1:7" ht="24.95" customHeight="1" x14ac:dyDescent="0.25">
      <c r="A33" s="4" t="s">
        <v>67</v>
      </c>
      <c r="B33" s="5" t="s">
        <v>68</v>
      </c>
      <c r="C33" s="6">
        <v>2997953</v>
      </c>
      <c r="D33" s="6">
        <v>3104000</v>
      </c>
      <c r="E33" s="6">
        <v>3104000</v>
      </c>
      <c r="F33" s="6">
        <v>1443408</v>
      </c>
      <c r="G33" s="7">
        <f t="shared" si="0"/>
        <v>0.4650154639175258</v>
      </c>
    </row>
    <row r="34" spans="1:7" ht="24.95" customHeight="1" x14ac:dyDescent="0.25">
      <c r="A34" s="4" t="s">
        <v>69</v>
      </c>
      <c r="B34" s="5" t="s">
        <v>70</v>
      </c>
      <c r="C34" s="6">
        <v>564020</v>
      </c>
      <c r="D34" s="6"/>
      <c r="E34" s="6"/>
      <c r="F34" s="6">
        <v>525920</v>
      </c>
      <c r="G34" s="7"/>
    </row>
    <row r="35" spans="1:7" ht="24.95" customHeight="1" x14ac:dyDescent="0.25">
      <c r="A35" s="4" t="s">
        <v>71</v>
      </c>
      <c r="B35" s="5" t="s">
        <v>72</v>
      </c>
      <c r="C35" s="6">
        <v>1080</v>
      </c>
      <c r="D35" s="6"/>
      <c r="E35" s="6"/>
      <c r="F35" s="6"/>
      <c r="G35" s="7"/>
    </row>
    <row r="36" spans="1:7" ht="24.95" customHeight="1" x14ac:dyDescent="0.25">
      <c r="A36" s="4" t="s">
        <v>73</v>
      </c>
      <c r="B36" s="5" t="s">
        <v>74</v>
      </c>
      <c r="C36" s="6">
        <v>0</v>
      </c>
      <c r="D36" s="6"/>
      <c r="E36" s="6"/>
      <c r="F36" s="6"/>
      <c r="G36" s="7"/>
    </row>
    <row r="37" spans="1:7" ht="24.95" customHeight="1" x14ac:dyDescent="0.25">
      <c r="A37" s="4" t="s">
        <v>75</v>
      </c>
      <c r="B37" s="5" t="s">
        <v>76</v>
      </c>
      <c r="C37" s="6">
        <v>428117</v>
      </c>
      <c r="D37" s="6"/>
      <c r="E37" s="6"/>
      <c r="F37" s="6">
        <v>377804</v>
      </c>
      <c r="G37" s="7"/>
    </row>
    <row r="38" spans="1:7" ht="24.95" customHeight="1" x14ac:dyDescent="0.25">
      <c r="A38" s="4" t="s">
        <v>77</v>
      </c>
      <c r="B38" s="5" t="s">
        <v>78</v>
      </c>
      <c r="C38" s="6">
        <v>0</v>
      </c>
      <c r="D38" s="6"/>
      <c r="E38" s="6"/>
      <c r="F38" s="6"/>
      <c r="G38" s="7"/>
    </row>
    <row r="39" spans="1:7" ht="24.95" customHeight="1" x14ac:dyDescent="0.25">
      <c r="A39" s="4" t="s">
        <v>79</v>
      </c>
      <c r="B39" s="5" t="s">
        <v>80</v>
      </c>
      <c r="C39" s="6">
        <v>213633</v>
      </c>
      <c r="D39" s="6"/>
      <c r="E39" s="6"/>
      <c r="F39" s="6"/>
      <c r="G39" s="7"/>
    </row>
    <row r="40" spans="1:7" ht="24.95" customHeight="1" x14ac:dyDescent="0.25">
      <c r="A40" s="4" t="s">
        <v>81</v>
      </c>
      <c r="B40" s="5" t="s">
        <v>82</v>
      </c>
      <c r="C40" s="6">
        <v>548492</v>
      </c>
      <c r="D40" s="6">
        <v>510000</v>
      </c>
      <c r="E40" s="6">
        <v>510000</v>
      </c>
      <c r="F40" s="6">
        <v>1145202</v>
      </c>
      <c r="G40" s="7"/>
    </row>
    <row r="41" spans="1:7" ht="24.95" customHeight="1" x14ac:dyDescent="0.25">
      <c r="A41" s="12" t="s">
        <v>83</v>
      </c>
      <c r="B41" s="13" t="s">
        <v>84</v>
      </c>
      <c r="C41" s="14">
        <v>5520751</v>
      </c>
      <c r="D41" s="14">
        <f>D31+D32+D33+D34+D36+D35+D37+D38+D39+D40</f>
        <v>3644000</v>
      </c>
      <c r="E41" s="14">
        <f>E31+E32+E33+E34+E36+E35+E37+E38+E39+E40</f>
        <v>3644000</v>
      </c>
      <c r="F41" s="14">
        <f>SUM(F30:F40)</f>
        <v>3938048</v>
      </c>
      <c r="G41" s="15">
        <f t="shared" si="0"/>
        <v>1.0806937431394072</v>
      </c>
    </row>
    <row r="42" spans="1:7" ht="24.95" customHeight="1" x14ac:dyDescent="0.25">
      <c r="A42" s="4" t="s">
        <v>85</v>
      </c>
      <c r="B42" s="5" t="s">
        <v>86</v>
      </c>
      <c r="C42" s="6">
        <v>0</v>
      </c>
      <c r="D42" s="6"/>
      <c r="E42" s="6"/>
      <c r="F42" s="6"/>
      <c r="G42" s="7"/>
    </row>
    <row r="43" spans="1:7" ht="24.95" customHeight="1" x14ac:dyDescent="0.25">
      <c r="A43" s="4" t="s">
        <v>87</v>
      </c>
      <c r="B43" s="5" t="s">
        <v>88</v>
      </c>
      <c r="C43" s="6">
        <v>0</v>
      </c>
      <c r="D43" s="6"/>
      <c r="E43" s="6"/>
      <c r="F43" s="6"/>
      <c r="G43" s="7"/>
    </row>
    <row r="44" spans="1:7" ht="24.95" customHeight="1" x14ac:dyDescent="0.25">
      <c r="A44" s="4" t="s">
        <v>89</v>
      </c>
      <c r="B44" s="5" t="s">
        <v>90</v>
      </c>
      <c r="C44" s="6">
        <v>0</v>
      </c>
      <c r="D44" s="6"/>
      <c r="E44" s="6"/>
      <c r="F44" s="6"/>
      <c r="G44" s="7"/>
    </row>
    <row r="45" spans="1:7" ht="24.95" customHeight="1" x14ac:dyDescent="0.25">
      <c r="A45" s="4" t="s">
        <v>91</v>
      </c>
      <c r="B45" s="5" t="s">
        <v>92</v>
      </c>
      <c r="C45" s="6">
        <v>0</v>
      </c>
      <c r="D45" s="6"/>
      <c r="E45" s="6"/>
      <c r="F45" s="6"/>
      <c r="G45" s="7"/>
    </row>
    <row r="46" spans="1:7" ht="24.95" customHeight="1" x14ac:dyDescent="0.25">
      <c r="A46" s="4" t="s">
        <v>93</v>
      </c>
      <c r="B46" s="5" t="s">
        <v>94</v>
      </c>
      <c r="C46" s="6">
        <v>0</v>
      </c>
      <c r="D46" s="6"/>
      <c r="E46" s="6"/>
      <c r="F46" s="6"/>
      <c r="G46" s="7"/>
    </row>
    <row r="47" spans="1:7" ht="24.95" customHeight="1" x14ac:dyDescent="0.25">
      <c r="A47" s="12" t="s">
        <v>95</v>
      </c>
      <c r="B47" s="13" t="s">
        <v>96</v>
      </c>
      <c r="C47" s="14">
        <v>0</v>
      </c>
      <c r="D47" s="14">
        <f>D42+D43+D44+D45+D46</f>
        <v>0</v>
      </c>
      <c r="E47" s="14">
        <f>E42+E43+E44+E45+E46</f>
        <v>0</v>
      </c>
      <c r="F47" s="14">
        <f>F42+F43+F44+F45+F46</f>
        <v>0</v>
      </c>
      <c r="G47" s="15"/>
    </row>
    <row r="48" spans="1:7" ht="24.95" customHeight="1" x14ac:dyDescent="0.25">
      <c r="A48" s="4" t="s">
        <v>97</v>
      </c>
      <c r="B48" s="5" t="s">
        <v>98</v>
      </c>
      <c r="C48" s="6">
        <v>0</v>
      </c>
      <c r="D48" s="6"/>
      <c r="E48" s="6"/>
      <c r="F48" s="6"/>
      <c r="G48" s="7"/>
    </row>
    <row r="49" spans="1:7" ht="24.95" customHeight="1" x14ac:dyDescent="0.25">
      <c r="A49" s="4" t="s">
        <v>99</v>
      </c>
      <c r="B49" s="5" t="s">
        <v>100</v>
      </c>
      <c r="C49" s="6">
        <v>0</v>
      </c>
      <c r="D49" s="6"/>
      <c r="E49" s="6"/>
      <c r="F49" s="6"/>
      <c r="G49" s="7"/>
    </row>
    <row r="50" spans="1:7" ht="24.95" customHeight="1" x14ac:dyDescent="0.25">
      <c r="A50" s="4" t="s">
        <v>101</v>
      </c>
      <c r="B50" s="5" t="s">
        <v>102</v>
      </c>
      <c r="C50" s="6">
        <v>0</v>
      </c>
      <c r="D50" s="6"/>
      <c r="E50" s="6"/>
      <c r="F50" s="6"/>
      <c r="G50" s="7"/>
    </row>
    <row r="51" spans="1:7" ht="24.95" customHeight="1" x14ac:dyDescent="0.25">
      <c r="A51" s="4" t="s">
        <v>103</v>
      </c>
      <c r="B51" s="5" t="s">
        <v>104</v>
      </c>
      <c r="C51" s="6">
        <v>0</v>
      </c>
      <c r="D51" s="6"/>
      <c r="E51" s="6"/>
      <c r="F51" s="6"/>
      <c r="G51" s="7"/>
    </row>
    <row r="52" spans="1:7" ht="24.95" customHeight="1" x14ac:dyDescent="0.25">
      <c r="A52" s="4" t="s">
        <v>105</v>
      </c>
      <c r="B52" s="5" t="s">
        <v>106</v>
      </c>
      <c r="C52" s="6">
        <v>325915</v>
      </c>
      <c r="D52" s="6">
        <v>0</v>
      </c>
      <c r="E52" s="6">
        <v>0</v>
      </c>
      <c r="F52" s="6">
        <v>0</v>
      </c>
      <c r="G52" s="7"/>
    </row>
    <row r="53" spans="1:7" ht="24.95" customHeight="1" x14ac:dyDescent="0.25">
      <c r="A53" s="12" t="s">
        <v>107</v>
      </c>
      <c r="B53" s="13" t="s">
        <v>108</v>
      </c>
      <c r="C53" s="14">
        <v>325915</v>
      </c>
      <c r="D53" s="14">
        <f>D48+D49+D50+D51+D52</f>
        <v>0</v>
      </c>
      <c r="E53" s="14">
        <v>0</v>
      </c>
      <c r="F53" s="14">
        <v>0</v>
      </c>
      <c r="G53" s="15"/>
    </row>
    <row r="54" spans="1:7" ht="24.95" customHeight="1" x14ac:dyDescent="0.25">
      <c r="A54" s="4" t="s">
        <v>109</v>
      </c>
      <c r="B54" s="5" t="s">
        <v>110</v>
      </c>
      <c r="C54" s="6">
        <v>0</v>
      </c>
      <c r="D54" s="6"/>
      <c r="E54" s="6"/>
      <c r="F54" s="6"/>
      <c r="G54" s="7"/>
    </row>
    <row r="55" spans="1:7" ht="24.95" customHeight="1" x14ac:dyDescent="0.25">
      <c r="A55" s="4" t="s">
        <v>111</v>
      </c>
      <c r="B55" s="5" t="s">
        <v>112</v>
      </c>
      <c r="C55" s="6">
        <v>0</v>
      </c>
      <c r="D55" s="6"/>
      <c r="E55" s="6"/>
      <c r="F55" s="6"/>
      <c r="G55" s="7"/>
    </row>
    <row r="56" spans="1:7" ht="24.95" customHeight="1" x14ac:dyDescent="0.25">
      <c r="A56" s="4" t="s">
        <v>113</v>
      </c>
      <c r="B56" s="5" t="s">
        <v>114</v>
      </c>
      <c r="C56" s="6">
        <v>0</v>
      </c>
      <c r="D56" s="6"/>
      <c r="E56" s="6"/>
      <c r="F56" s="6"/>
      <c r="G56" s="7"/>
    </row>
    <row r="57" spans="1:7" ht="24.95" customHeight="1" x14ac:dyDescent="0.25">
      <c r="A57" s="4" t="s">
        <v>115</v>
      </c>
      <c r="B57" s="5" t="s">
        <v>116</v>
      </c>
      <c r="C57" s="6">
        <v>0</v>
      </c>
      <c r="D57" s="6"/>
      <c r="E57" s="6"/>
      <c r="F57" s="6"/>
      <c r="G57" s="7"/>
    </row>
    <row r="58" spans="1:7" ht="24.95" customHeight="1" x14ac:dyDescent="0.25">
      <c r="A58" s="4" t="s">
        <v>117</v>
      </c>
      <c r="B58" s="5" t="s">
        <v>118</v>
      </c>
      <c r="C58" s="6">
        <v>303070</v>
      </c>
      <c r="D58" s="6"/>
      <c r="E58" s="6"/>
      <c r="F58" s="6">
        <v>500000</v>
      </c>
      <c r="G58" s="7"/>
    </row>
    <row r="59" spans="1:7" ht="24.95" customHeight="1" x14ac:dyDescent="0.25">
      <c r="A59" s="12" t="s">
        <v>119</v>
      </c>
      <c r="B59" s="13" t="s">
        <v>120</v>
      </c>
      <c r="C59" s="14">
        <v>303070</v>
      </c>
      <c r="D59" s="14">
        <f>D54+D55+D56+D57+D58</f>
        <v>0</v>
      </c>
      <c r="E59" s="14">
        <f>E54+E55+E56+E57+E58</f>
        <v>0</v>
      </c>
      <c r="F59" s="14">
        <f>SUM(F54:F58)</f>
        <v>500000</v>
      </c>
      <c r="G59" s="15"/>
    </row>
    <row r="60" spans="1:7" ht="25.15" customHeight="1" x14ac:dyDescent="0.3">
      <c r="A60" s="16"/>
      <c r="B60" s="17" t="s">
        <v>121</v>
      </c>
      <c r="C60" s="18">
        <v>119551415</v>
      </c>
      <c r="D60" s="18">
        <f>D16+D23+D29+D41+D47+D59+D53</f>
        <v>183487669</v>
      </c>
      <c r="E60" s="18">
        <f>E16+E23+E29+E41+E47+E59+E53</f>
        <v>183982015</v>
      </c>
      <c r="F60" s="18">
        <f>F16+F23+F29+F41+F47+F59+F53</f>
        <v>139670947</v>
      </c>
      <c r="G60" s="19">
        <f t="shared" si="0"/>
        <v>0.75915543701377552</v>
      </c>
    </row>
    <row r="61" spans="1:7" ht="24.95" customHeight="1" x14ac:dyDescent="0.25">
      <c r="A61" s="4" t="s">
        <v>122</v>
      </c>
      <c r="B61" s="5" t="s">
        <v>123</v>
      </c>
      <c r="C61" s="6">
        <v>70681069</v>
      </c>
      <c r="D61" s="6">
        <v>74000000</v>
      </c>
      <c r="E61" s="6">
        <v>80072543</v>
      </c>
      <c r="F61" s="6">
        <v>80072543</v>
      </c>
      <c r="G61" s="7">
        <f t="shared" si="0"/>
        <v>1</v>
      </c>
    </row>
    <row r="62" spans="1:7" ht="24.95" customHeight="1" x14ac:dyDescent="0.25">
      <c r="A62" s="4" t="s">
        <v>124</v>
      </c>
      <c r="B62" s="5" t="s">
        <v>125</v>
      </c>
      <c r="C62" s="6">
        <v>70681069</v>
      </c>
      <c r="D62" s="6">
        <f>D61</f>
        <v>74000000</v>
      </c>
      <c r="E62" s="6">
        <v>80072543</v>
      </c>
      <c r="F62" s="6">
        <v>80072543</v>
      </c>
      <c r="G62" s="7">
        <f t="shared" si="0"/>
        <v>1</v>
      </c>
    </row>
    <row r="63" spans="1:7" ht="24.95" customHeight="1" x14ac:dyDescent="0.25">
      <c r="A63" s="4" t="s">
        <v>126</v>
      </c>
      <c r="B63" s="5" t="s">
        <v>127</v>
      </c>
      <c r="C63" s="6">
        <v>2970695</v>
      </c>
      <c r="D63" s="6"/>
      <c r="E63" s="6"/>
      <c r="F63" s="6"/>
      <c r="G63" s="7"/>
    </row>
    <row r="64" spans="1:7" ht="24.95" customHeight="1" x14ac:dyDescent="0.25">
      <c r="A64" s="4" t="s">
        <v>128</v>
      </c>
      <c r="B64" s="5" t="s">
        <v>129</v>
      </c>
      <c r="C64" s="6">
        <v>0</v>
      </c>
      <c r="D64" s="6"/>
      <c r="E64" s="6"/>
      <c r="F64" s="6"/>
      <c r="G64" s="7"/>
    </row>
    <row r="65" spans="1:7" ht="24.95" customHeight="1" x14ac:dyDescent="0.25">
      <c r="A65" s="4" t="s">
        <v>130</v>
      </c>
      <c r="B65" s="5" t="s">
        <v>131</v>
      </c>
      <c r="C65" s="6">
        <v>73651764</v>
      </c>
      <c r="D65" s="6">
        <f>SUM(D62,D63,D64)</f>
        <v>74000000</v>
      </c>
      <c r="E65" s="6">
        <f t="shared" ref="E65:F65" si="1">SUM(E62,E63,E64)</f>
        <v>80072543</v>
      </c>
      <c r="F65" s="6">
        <f t="shared" si="1"/>
        <v>80072543</v>
      </c>
      <c r="G65" s="7"/>
    </row>
    <row r="66" spans="1:7" ht="25.15" customHeight="1" thickBot="1" x14ac:dyDescent="0.35">
      <c r="A66" s="20"/>
      <c r="B66" s="21" t="s">
        <v>132</v>
      </c>
      <c r="C66" s="22">
        <v>73651764</v>
      </c>
      <c r="D66" s="22">
        <f t="shared" ref="D66:E66" si="2">SUM(D65)</f>
        <v>74000000</v>
      </c>
      <c r="E66" s="22">
        <f t="shared" si="2"/>
        <v>80072543</v>
      </c>
      <c r="F66" s="22">
        <f>SUM(F65)</f>
        <v>80072543</v>
      </c>
      <c r="G66" s="23">
        <f t="shared" si="0"/>
        <v>1</v>
      </c>
    </row>
    <row r="67" spans="1:7" ht="25.15" customHeight="1" thickBot="1" x14ac:dyDescent="0.35">
      <c r="A67" s="24"/>
      <c r="B67" s="25" t="s">
        <v>133</v>
      </c>
      <c r="C67" s="26">
        <v>193203179</v>
      </c>
      <c r="D67" s="26">
        <f>D60+D66</f>
        <v>257487669</v>
      </c>
      <c r="E67" s="26">
        <f>E60+E66</f>
        <v>264054558</v>
      </c>
      <c r="F67" s="26">
        <f>F60+F66</f>
        <v>219743490</v>
      </c>
      <c r="G67" s="27">
        <f t="shared" si="0"/>
        <v>0.83218972497342769</v>
      </c>
    </row>
    <row r="68" spans="1:7" s="32" customFormat="1" ht="25.15" customHeight="1" thickBot="1" x14ac:dyDescent="0.35">
      <c r="A68" s="28"/>
      <c r="B68" s="29"/>
      <c r="C68" s="30"/>
      <c r="D68" s="30"/>
      <c r="E68" s="30"/>
      <c r="F68" s="30"/>
      <c r="G68" s="31"/>
    </row>
    <row r="69" spans="1:7" ht="38.1" customHeight="1" thickBot="1" x14ac:dyDescent="0.3">
      <c r="A69" s="1" t="s">
        <v>0</v>
      </c>
      <c r="B69" s="2" t="s">
        <v>194</v>
      </c>
      <c r="C69" s="2" t="s">
        <v>1</v>
      </c>
      <c r="D69" s="2" t="s">
        <v>2</v>
      </c>
      <c r="E69" s="2" t="s">
        <v>3</v>
      </c>
      <c r="F69" s="2" t="s">
        <v>4</v>
      </c>
      <c r="G69" s="3" t="s">
        <v>5</v>
      </c>
    </row>
    <row r="70" spans="1:7" ht="24.95" customHeight="1" x14ac:dyDescent="0.25">
      <c r="A70" s="12" t="s">
        <v>134</v>
      </c>
      <c r="B70" s="13" t="s">
        <v>135</v>
      </c>
      <c r="C70" s="14">
        <v>28986093</v>
      </c>
      <c r="D70" s="14">
        <v>40180820</v>
      </c>
      <c r="E70" s="14">
        <v>42252245</v>
      </c>
      <c r="F70" s="14">
        <v>15712300</v>
      </c>
      <c r="G70" s="15">
        <f>F70/E70</f>
        <v>0.37186899773017978</v>
      </c>
    </row>
    <row r="71" spans="1:7" ht="24.95" customHeight="1" x14ac:dyDescent="0.25">
      <c r="A71" s="12" t="s">
        <v>136</v>
      </c>
      <c r="B71" s="13" t="s">
        <v>137</v>
      </c>
      <c r="C71" s="14">
        <v>3540998</v>
      </c>
      <c r="D71" s="14">
        <v>5968956</v>
      </c>
      <c r="E71" s="14">
        <v>6238597</v>
      </c>
      <c r="F71" s="14">
        <v>1837319</v>
      </c>
      <c r="G71" s="15">
        <f t="shared" ref="G71:G97" si="3">F71/E71</f>
        <v>0.29450836462108387</v>
      </c>
    </row>
    <row r="72" spans="1:7" ht="24.95" customHeight="1" x14ac:dyDescent="0.25">
      <c r="A72" s="12" t="s">
        <v>138</v>
      </c>
      <c r="B72" s="13" t="s">
        <v>139</v>
      </c>
      <c r="C72" s="14">
        <v>33183001</v>
      </c>
      <c r="D72" s="14">
        <v>48063600</v>
      </c>
      <c r="E72" s="14">
        <v>48063600</v>
      </c>
      <c r="F72" s="14">
        <v>17286060</v>
      </c>
      <c r="G72" s="15">
        <f t="shared" si="3"/>
        <v>0.35964971412877939</v>
      </c>
    </row>
    <row r="73" spans="1:7" ht="24.95" customHeight="1" x14ac:dyDescent="0.25">
      <c r="A73" s="12" t="s">
        <v>140</v>
      </c>
      <c r="B73" s="13" t="s">
        <v>141</v>
      </c>
      <c r="C73" s="14">
        <v>4596100</v>
      </c>
      <c r="D73" s="14">
        <v>6114308</v>
      </c>
      <c r="E73" s="14">
        <v>6114308</v>
      </c>
      <c r="F73" s="14">
        <v>938100</v>
      </c>
      <c r="G73" s="15">
        <f t="shared" si="3"/>
        <v>0.15342701087351177</v>
      </c>
    </row>
    <row r="74" spans="1:7" ht="24.95" customHeight="1" x14ac:dyDescent="0.25">
      <c r="A74" s="4" t="s">
        <v>142</v>
      </c>
      <c r="B74" s="5" t="s">
        <v>143</v>
      </c>
      <c r="C74" s="6">
        <v>0</v>
      </c>
      <c r="D74" s="6">
        <v>373713</v>
      </c>
      <c r="E74" s="6">
        <v>373713</v>
      </c>
      <c r="F74" s="6">
        <v>373713</v>
      </c>
      <c r="G74" s="7">
        <f>F74/D74</f>
        <v>1</v>
      </c>
    </row>
    <row r="75" spans="1:7" ht="24.95" customHeight="1" x14ac:dyDescent="0.25">
      <c r="A75" s="4" t="s">
        <v>144</v>
      </c>
      <c r="B75" s="5" t="s">
        <v>145</v>
      </c>
      <c r="C75" s="6">
        <v>0</v>
      </c>
      <c r="D75" s="6"/>
      <c r="E75" s="6"/>
      <c r="F75" s="6"/>
      <c r="G75" s="7"/>
    </row>
    <row r="76" spans="1:7" ht="24.95" customHeight="1" x14ac:dyDescent="0.25">
      <c r="A76" s="4" t="s">
        <v>146</v>
      </c>
      <c r="B76" s="5" t="s">
        <v>147</v>
      </c>
      <c r="C76" s="6">
        <v>0</v>
      </c>
      <c r="D76" s="6"/>
      <c r="E76" s="6">
        <f>E74+E75</f>
        <v>373713</v>
      </c>
      <c r="F76" s="6">
        <f>F74+F75</f>
        <v>373713</v>
      </c>
      <c r="G76" s="7"/>
    </row>
    <row r="77" spans="1:7" ht="24.95" customHeight="1" x14ac:dyDescent="0.25">
      <c r="A77" s="4" t="s">
        <v>148</v>
      </c>
      <c r="B77" s="5" t="s">
        <v>149</v>
      </c>
      <c r="C77" s="6">
        <v>13381768</v>
      </c>
      <c r="D77" s="6">
        <v>5971699</v>
      </c>
      <c r="E77" s="6">
        <v>5756186</v>
      </c>
      <c r="F77" s="6">
        <v>4472700</v>
      </c>
      <c r="G77" s="7">
        <f t="shared" si="3"/>
        <v>0.77702492587974048</v>
      </c>
    </row>
    <row r="78" spans="1:7" ht="24.95" customHeight="1" x14ac:dyDescent="0.25">
      <c r="A78" s="4" t="s">
        <v>150</v>
      </c>
      <c r="B78" s="5" t="s">
        <v>151</v>
      </c>
      <c r="C78" s="6">
        <v>775449</v>
      </c>
      <c r="D78" s="6">
        <v>1100000</v>
      </c>
      <c r="E78" s="6">
        <v>941800</v>
      </c>
      <c r="F78" s="6">
        <v>400000</v>
      </c>
      <c r="G78" s="7">
        <f t="shared" si="3"/>
        <v>0.42471862391165854</v>
      </c>
    </row>
    <row r="79" spans="1:7" ht="24.95" customHeight="1" x14ac:dyDescent="0.25">
      <c r="A79" s="4"/>
      <c r="B79" s="5" t="s">
        <v>152</v>
      </c>
      <c r="C79" s="6">
        <v>131897068</v>
      </c>
      <c r="D79" s="6">
        <v>38895608</v>
      </c>
      <c r="E79" s="6">
        <v>43121431</v>
      </c>
      <c r="F79" s="6"/>
      <c r="G79" s="7"/>
    </row>
    <row r="80" spans="1:7" ht="24.95" customHeight="1" x14ac:dyDescent="0.25">
      <c r="A80" s="4"/>
      <c r="B80" s="5" t="s">
        <v>153</v>
      </c>
      <c r="C80" s="6">
        <v>0</v>
      </c>
      <c r="D80" s="6">
        <v>0</v>
      </c>
      <c r="E80" s="6">
        <v>0</v>
      </c>
      <c r="F80" s="6"/>
      <c r="G80" s="7"/>
    </row>
    <row r="81" spans="1:7" ht="24.95" customHeight="1" x14ac:dyDescent="0.25">
      <c r="A81" s="4" t="s">
        <v>154</v>
      </c>
      <c r="B81" s="5" t="s">
        <v>155</v>
      </c>
      <c r="C81" s="6">
        <v>0</v>
      </c>
      <c r="D81" s="6">
        <f>D79+D80</f>
        <v>38895608</v>
      </c>
      <c r="E81" s="6">
        <f>E79+E80</f>
        <v>43121431</v>
      </c>
      <c r="F81" s="6"/>
      <c r="G81" s="7"/>
    </row>
    <row r="82" spans="1:7" ht="24.95" customHeight="1" x14ac:dyDescent="0.25">
      <c r="A82" s="12" t="s">
        <v>156</v>
      </c>
      <c r="B82" s="13" t="s">
        <v>157</v>
      </c>
      <c r="C82" s="14">
        <v>146054285</v>
      </c>
      <c r="D82" s="14">
        <f t="shared" ref="D82:E82" si="4">D76+D77+D78+D81</f>
        <v>45967307</v>
      </c>
      <c r="E82" s="14">
        <f t="shared" si="4"/>
        <v>50193130</v>
      </c>
      <c r="F82" s="14">
        <f>F76+F77+F78+F81</f>
        <v>5246413</v>
      </c>
      <c r="G82" s="15">
        <f t="shared" si="3"/>
        <v>0.10452452357523828</v>
      </c>
    </row>
    <row r="83" spans="1:7" ht="24.95" customHeight="1" x14ac:dyDescent="0.25">
      <c r="A83" s="12" t="s">
        <v>158</v>
      </c>
      <c r="B83" s="13" t="s">
        <v>159</v>
      </c>
      <c r="C83" s="14">
        <v>1570240</v>
      </c>
      <c r="D83" s="14">
        <v>21000000</v>
      </c>
      <c r="E83" s="14">
        <v>21000000</v>
      </c>
      <c r="F83" s="14">
        <v>130870</v>
      </c>
      <c r="G83" s="15">
        <f t="shared" si="3"/>
        <v>6.2319047619047623E-3</v>
      </c>
    </row>
    <row r="84" spans="1:7" ht="24.95" customHeight="1" x14ac:dyDescent="0.25">
      <c r="A84" s="12"/>
      <c r="B84" s="33" t="s">
        <v>160</v>
      </c>
      <c r="C84" s="14"/>
      <c r="D84" s="14"/>
      <c r="E84" s="14"/>
      <c r="F84" s="14"/>
      <c r="G84" s="15"/>
    </row>
    <row r="85" spans="1:7" ht="24.95" customHeight="1" x14ac:dyDescent="0.25">
      <c r="A85" s="12" t="s">
        <v>161</v>
      </c>
      <c r="B85" s="13" t="s">
        <v>162</v>
      </c>
      <c r="C85" s="14">
        <v>11722421</v>
      </c>
      <c r="D85" s="14">
        <v>26693550</v>
      </c>
      <c r="E85" s="14">
        <v>26693550</v>
      </c>
      <c r="F85" s="14">
        <v>3183969</v>
      </c>
      <c r="G85" s="15">
        <f t="shared" si="3"/>
        <v>0.11927858977168641</v>
      </c>
    </row>
    <row r="86" spans="1:7" ht="24.95" customHeight="1" x14ac:dyDescent="0.25">
      <c r="A86" s="12"/>
      <c r="B86" s="33" t="s">
        <v>163</v>
      </c>
      <c r="C86" s="14">
        <v>0</v>
      </c>
      <c r="D86" s="14"/>
      <c r="E86" s="14"/>
      <c r="F86" s="14"/>
      <c r="G86" s="15"/>
    </row>
    <row r="87" spans="1:7" ht="24.95" customHeight="1" x14ac:dyDescent="0.25">
      <c r="A87" s="4" t="s">
        <v>164</v>
      </c>
      <c r="B87" s="5" t="s">
        <v>165</v>
      </c>
      <c r="C87" s="6">
        <v>0</v>
      </c>
      <c r="D87" s="6"/>
      <c r="E87" s="6"/>
      <c r="F87" s="6"/>
      <c r="G87" s="7"/>
    </row>
    <row r="88" spans="1:7" ht="24.95" customHeight="1" x14ac:dyDescent="0.25">
      <c r="A88" s="4" t="s">
        <v>166</v>
      </c>
      <c r="B88" s="5" t="s">
        <v>167</v>
      </c>
      <c r="C88" s="6">
        <v>0</v>
      </c>
      <c r="D88" s="6">
        <v>0</v>
      </c>
      <c r="E88" s="6">
        <v>0</v>
      </c>
      <c r="F88" s="6">
        <v>0</v>
      </c>
      <c r="G88" s="7"/>
    </row>
    <row r="89" spans="1:7" ht="24.95" customHeight="1" x14ac:dyDescent="0.25">
      <c r="A89" s="4" t="s">
        <v>168</v>
      </c>
      <c r="B89" s="5" t="s">
        <v>169</v>
      </c>
      <c r="C89" s="6">
        <v>0</v>
      </c>
      <c r="D89" s="6"/>
      <c r="E89" s="6"/>
      <c r="F89" s="6"/>
      <c r="G89" s="7"/>
    </row>
    <row r="90" spans="1:7" ht="24.95" customHeight="1" x14ac:dyDescent="0.25">
      <c r="A90" s="4" t="s">
        <v>170</v>
      </c>
      <c r="B90" s="5" t="s">
        <v>171</v>
      </c>
      <c r="C90" s="6">
        <v>0</v>
      </c>
      <c r="D90" s="6"/>
      <c r="E90" s="6"/>
      <c r="F90" s="6">
        <v>0</v>
      </c>
      <c r="G90" s="7"/>
    </row>
    <row r="91" spans="1:7" ht="24.95" customHeight="1" x14ac:dyDescent="0.25">
      <c r="A91" s="12" t="s">
        <v>172</v>
      </c>
      <c r="B91" s="13" t="s">
        <v>173</v>
      </c>
      <c r="C91" s="14">
        <v>0</v>
      </c>
      <c r="D91" s="14">
        <f>D87+D88+D89+D90</f>
        <v>0</v>
      </c>
      <c r="E91" s="14">
        <f>E87+E88+E89+E90</f>
        <v>0</v>
      </c>
      <c r="F91" s="14">
        <v>0</v>
      </c>
      <c r="G91" s="15"/>
    </row>
    <row r="92" spans="1:7" ht="25.15" customHeight="1" x14ac:dyDescent="0.3">
      <c r="A92" s="16"/>
      <c r="B92" s="17" t="s">
        <v>174</v>
      </c>
      <c r="C92" s="18">
        <v>229653138</v>
      </c>
      <c r="D92" s="18">
        <f t="shared" ref="D92:E92" si="5">D70+D71+D72+D73+D82+D83+D85+D91</f>
        <v>193988541</v>
      </c>
      <c r="E92" s="18">
        <f t="shared" si="5"/>
        <v>200555430</v>
      </c>
      <c r="F92" s="18">
        <f>F70+F71+F72+F73+F82+F83+F85+F91</f>
        <v>44335031</v>
      </c>
      <c r="G92" s="19">
        <f t="shared" si="3"/>
        <v>0.22106123479179796</v>
      </c>
    </row>
    <row r="93" spans="1:7" ht="24.95" customHeight="1" x14ac:dyDescent="0.25">
      <c r="A93" s="4" t="s">
        <v>175</v>
      </c>
      <c r="B93" s="5" t="s">
        <v>176</v>
      </c>
      <c r="C93" s="6">
        <v>952680</v>
      </c>
      <c r="D93" s="6">
        <v>2970695</v>
      </c>
      <c r="E93" s="6">
        <v>2970695</v>
      </c>
      <c r="F93" s="6">
        <v>2970695</v>
      </c>
      <c r="G93" s="7">
        <f t="shared" si="3"/>
        <v>1</v>
      </c>
    </row>
    <row r="94" spans="1:7" ht="24.95" customHeight="1" x14ac:dyDescent="0.25">
      <c r="A94" s="4" t="s">
        <v>177</v>
      </c>
      <c r="B94" s="5" t="s">
        <v>178</v>
      </c>
      <c r="C94" s="6">
        <v>14118816</v>
      </c>
      <c r="D94" s="6">
        <v>60528433</v>
      </c>
      <c r="E94" s="6">
        <v>60528433</v>
      </c>
      <c r="F94" s="6">
        <v>23040210</v>
      </c>
      <c r="G94" s="7">
        <f t="shared" si="3"/>
        <v>0.38065102395761674</v>
      </c>
    </row>
    <row r="95" spans="1:7" ht="24.95" customHeight="1" x14ac:dyDescent="0.25">
      <c r="A95" s="12" t="s">
        <v>179</v>
      </c>
      <c r="B95" s="13" t="s">
        <v>180</v>
      </c>
      <c r="C95" s="14">
        <v>15071496</v>
      </c>
      <c r="D95" s="14">
        <f>D93+D94</f>
        <v>63499128</v>
      </c>
      <c r="E95" s="14">
        <f>E93+E94</f>
        <v>63499128</v>
      </c>
      <c r="F95" s="14">
        <f>F93+F94</f>
        <v>26010905</v>
      </c>
      <c r="G95" s="15">
        <f t="shared" si="3"/>
        <v>0.4096261762838696</v>
      </c>
    </row>
    <row r="96" spans="1:7" ht="25.15" customHeight="1" thickBot="1" x14ac:dyDescent="0.35">
      <c r="A96" s="34"/>
      <c r="B96" s="21" t="s">
        <v>181</v>
      </c>
      <c r="C96" s="35">
        <v>15071496</v>
      </c>
      <c r="D96" s="35">
        <f>D95</f>
        <v>63499128</v>
      </c>
      <c r="E96" s="35">
        <f>E95</f>
        <v>63499128</v>
      </c>
      <c r="F96" s="35">
        <f>F95</f>
        <v>26010905</v>
      </c>
      <c r="G96" s="36">
        <f t="shared" si="3"/>
        <v>0.4096261762838696</v>
      </c>
    </row>
    <row r="97" spans="1:7" ht="25.15" customHeight="1" thickBot="1" x14ac:dyDescent="0.35">
      <c r="A97" s="24"/>
      <c r="B97" s="25" t="s">
        <v>182</v>
      </c>
      <c r="C97" s="26">
        <v>244724634</v>
      </c>
      <c r="D97" s="26">
        <f>D92+D96</f>
        <v>257487669</v>
      </c>
      <c r="E97" s="26">
        <f>E92+E96</f>
        <v>264054558</v>
      </c>
      <c r="F97" s="26">
        <f>F92+F96</f>
        <v>70345936</v>
      </c>
      <c r="G97" s="27">
        <f t="shared" si="3"/>
        <v>0.26640682339594379</v>
      </c>
    </row>
    <row r="98" spans="1:7" ht="25.15" customHeight="1" x14ac:dyDescent="0.25">
      <c r="A98" s="37"/>
      <c r="B98" s="38"/>
    </row>
  </sheetData>
  <pageMargins left="0.70866141732283472" right="0.70866141732283472" top="0.74803149606299213" bottom="0.74803149606299213" header="0.31496062992125984" footer="0.31496062992125984"/>
  <pageSetup paperSize="9" scale="30" fitToHeight="2" orientation="portrait" r:id="rId1"/>
  <headerFooter>
    <oddHeader>&amp;C&amp;"Times New Roman,Félkövér"&amp;14Jánossomorja Város Önkormányzata&amp;R&amp;"Times New Roman,Normál"2. melléklet
adatok Ft-ban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BDB9-09F9-4D41-9715-379DF3F0B090}">
  <dimension ref="A1:G98"/>
  <sheetViews>
    <sheetView zoomScale="70" zoomScaleNormal="70" workbookViewId="0"/>
  </sheetViews>
  <sheetFormatPr defaultColWidth="8.85546875" defaultRowHeight="15" x14ac:dyDescent="0.25"/>
  <cols>
    <col min="2" max="2" width="77" customWidth="1"/>
    <col min="3" max="7" width="24.140625" style="39" customWidth="1"/>
    <col min="8" max="8" width="10.85546875" bestFit="1" customWidth="1"/>
  </cols>
  <sheetData>
    <row r="1" spans="1:7" ht="38.1" customHeight="1" thickBot="1" x14ac:dyDescent="0.3">
      <c r="A1" s="1" t="s">
        <v>0</v>
      </c>
      <c r="B1" s="2" t="s">
        <v>193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ht="24.95" customHeight="1" x14ac:dyDescent="0.25">
      <c r="A2" s="4" t="s">
        <v>6</v>
      </c>
      <c r="B2" s="5" t="s">
        <v>7</v>
      </c>
      <c r="C2" s="6"/>
      <c r="D2" s="6"/>
      <c r="E2" s="6"/>
      <c r="F2" s="6"/>
      <c r="G2" s="7"/>
    </row>
    <row r="3" spans="1:7" ht="24.95" customHeight="1" x14ac:dyDescent="0.25">
      <c r="A3" s="4" t="s">
        <v>8</v>
      </c>
      <c r="B3" s="5" t="s">
        <v>9</v>
      </c>
      <c r="C3" s="6"/>
      <c r="D3" s="6"/>
      <c r="E3" s="6"/>
      <c r="F3" s="6"/>
      <c r="G3" s="7"/>
    </row>
    <row r="4" spans="1:7" ht="24.95" customHeight="1" x14ac:dyDescent="0.25">
      <c r="A4" s="4" t="s">
        <v>10</v>
      </c>
      <c r="B4" s="5" t="s">
        <v>11</v>
      </c>
      <c r="C4" s="6"/>
      <c r="D4" s="6"/>
      <c r="E4" s="6"/>
      <c r="F4" s="6"/>
      <c r="G4" s="7"/>
    </row>
    <row r="5" spans="1:7" ht="24.95" customHeight="1" x14ac:dyDescent="0.25">
      <c r="A5" s="4" t="s">
        <v>12</v>
      </c>
      <c r="B5" s="5" t="s">
        <v>13</v>
      </c>
      <c r="C5" s="6"/>
      <c r="D5" s="6"/>
      <c r="E5" s="6"/>
      <c r="F5" s="6"/>
      <c r="G5" s="7"/>
    </row>
    <row r="6" spans="1:7" ht="24.95" customHeight="1" x14ac:dyDescent="0.25">
      <c r="A6" s="4" t="s">
        <v>14</v>
      </c>
      <c r="B6" s="5" t="s">
        <v>15</v>
      </c>
      <c r="C6" s="6"/>
      <c r="D6" s="6">
        <f>D4+D5</f>
        <v>0</v>
      </c>
      <c r="E6" s="6">
        <v>0</v>
      </c>
      <c r="F6" s="6">
        <v>0</v>
      </c>
      <c r="G6" s="7"/>
    </row>
    <row r="7" spans="1:7" ht="24.95" customHeight="1" x14ac:dyDescent="0.25">
      <c r="A7" s="4" t="s">
        <v>16</v>
      </c>
      <c r="B7" s="5" t="s">
        <v>17</v>
      </c>
      <c r="C7" s="6"/>
      <c r="D7" s="6"/>
      <c r="E7" s="6"/>
      <c r="F7" s="6"/>
      <c r="G7" s="7"/>
    </row>
    <row r="8" spans="1:7" ht="24.95" customHeight="1" x14ac:dyDescent="0.25">
      <c r="A8" s="4" t="s">
        <v>18</v>
      </c>
      <c r="B8" s="5" t="s">
        <v>19</v>
      </c>
      <c r="C8" s="6"/>
      <c r="D8" s="6"/>
      <c r="E8" s="6"/>
      <c r="F8" s="6"/>
      <c r="G8" s="7"/>
    </row>
    <row r="9" spans="1:7" ht="24.95" customHeight="1" x14ac:dyDescent="0.25">
      <c r="A9" s="4" t="s">
        <v>20</v>
      </c>
      <c r="B9" s="5" t="s">
        <v>21</v>
      </c>
      <c r="C9" s="6"/>
      <c r="D9" s="6"/>
      <c r="E9" s="6"/>
      <c r="F9" s="6"/>
      <c r="G9" s="7"/>
    </row>
    <row r="10" spans="1:7" ht="25.15" customHeight="1" x14ac:dyDescent="0.25">
      <c r="A10" s="8" t="s">
        <v>22</v>
      </c>
      <c r="B10" s="9" t="s">
        <v>23</v>
      </c>
      <c r="C10" s="10"/>
      <c r="D10" s="10">
        <f>D2+D3+D6+D7+D8+D9</f>
        <v>0</v>
      </c>
      <c r="E10" s="10">
        <f>E2+E3+E6+E7+E8+E9</f>
        <v>0</v>
      </c>
      <c r="F10" s="10">
        <v>0</v>
      </c>
      <c r="G10" s="11"/>
    </row>
    <row r="11" spans="1:7" ht="24.95" customHeight="1" x14ac:dyDescent="0.25">
      <c r="A11" s="4" t="s">
        <v>24</v>
      </c>
      <c r="B11" s="5" t="s">
        <v>25</v>
      </c>
      <c r="C11" s="6"/>
      <c r="D11" s="6"/>
      <c r="E11" s="6"/>
      <c r="F11" s="6"/>
      <c r="G11" s="7"/>
    </row>
    <row r="12" spans="1:7" ht="24.95" customHeight="1" x14ac:dyDescent="0.25">
      <c r="A12" s="4" t="s">
        <v>26</v>
      </c>
      <c r="B12" s="5" t="s">
        <v>27</v>
      </c>
      <c r="C12" s="6"/>
      <c r="D12" s="6"/>
      <c r="E12" s="6"/>
      <c r="F12" s="6"/>
      <c r="G12" s="7"/>
    </row>
    <row r="13" spans="1:7" ht="24.95" customHeight="1" x14ac:dyDescent="0.25">
      <c r="A13" s="4" t="s">
        <v>28</v>
      </c>
      <c r="B13" s="5" t="s">
        <v>29</v>
      </c>
      <c r="C13" s="6"/>
      <c r="D13" s="6"/>
      <c r="E13" s="6"/>
      <c r="F13" s="6"/>
      <c r="G13" s="7"/>
    </row>
    <row r="14" spans="1:7" ht="24.95" customHeight="1" x14ac:dyDescent="0.25">
      <c r="A14" s="4" t="s">
        <v>30</v>
      </c>
      <c r="B14" s="5" t="s">
        <v>31</v>
      </c>
      <c r="C14" s="6"/>
      <c r="D14" s="6"/>
      <c r="E14" s="6"/>
      <c r="F14" s="6"/>
      <c r="G14" s="7"/>
    </row>
    <row r="15" spans="1:7" ht="24.95" customHeight="1" x14ac:dyDescent="0.25">
      <c r="A15" s="4" t="s">
        <v>32</v>
      </c>
      <c r="B15" s="5" t="s">
        <v>33</v>
      </c>
      <c r="C15" s="6"/>
      <c r="D15" s="6"/>
      <c r="E15" s="6"/>
      <c r="F15" s="6"/>
      <c r="G15" s="7"/>
    </row>
    <row r="16" spans="1:7" ht="24.95" customHeight="1" x14ac:dyDescent="0.25">
      <c r="A16" s="12" t="s">
        <v>34</v>
      </c>
      <c r="B16" s="13" t="s">
        <v>35</v>
      </c>
      <c r="C16" s="14"/>
      <c r="D16" s="14">
        <f>D10+D11+D12+D13+D14+D15</f>
        <v>0</v>
      </c>
      <c r="E16" s="14">
        <f>E10+E11+E12+E13+E14+E15</f>
        <v>0</v>
      </c>
      <c r="F16" s="14">
        <v>0</v>
      </c>
      <c r="G16" s="15"/>
    </row>
    <row r="17" spans="1:7" ht="24.95" customHeight="1" x14ac:dyDescent="0.25">
      <c r="A17" s="4" t="s">
        <v>36</v>
      </c>
      <c r="B17" s="5" t="s">
        <v>37</v>
      </c>
      <c r="C17" s="6"/>
      <c r="D17" s="6"/>
      <c r="E17" s="6"/>
      <c r="F17" s="6"/>
      <c r="G17" s="7"/>
    </row>
    <row r="18" spans="1:7" ht="24.95" customHeight="1" x14ac:dyDescent="0.25">
      <c r="A18" s="4" t="s">
        <v>38</v>
      </c>
      <c r="B18" s="5" t="s">
        <v>39</v>
      </c>
      <c r="C18" s="6"/>
      <c r="D18" s="6"/>
      <c r="E18" s="6"/>
      <c r="F18" s="6"/>
      <c r="G18" s="7"/>
    </row>
    <row r="19" spans="1:7" ht="24.95" customHeight="1" x14ac:dyDescent="0.25">
      <c r="A19" s="4" t="s">
        <v>40</v>
      </c>
      <c r="B19" s="5" t="s">
        <v>41</v>
      </c>
      <c r="C19" s="6"/>
      <c r="D19" s="6"/>
      <c r="E19" s="6"/>
      <c r="F19" s="6"/>
      <c r="G19" s="7"/>
    </row>
    <row r="20" spans="1:7" ht="24.95" customHeight="1" x14ac:dyDescent="0.25">
      <c r="A20" s="4" t="s">
        <v>42</v>
      </c>
      <c r="B20" s="5" t="s">
        <v>43</v>
      </c>
      <c r="C20" s="6"/>
      <c r="D20" s="6"/>
      <c r="E20" s="6"/>
      <c r="F20" s="6"/>
      <c r="G20" s="7"/>
    </row>
    <row r="21" spans="1:7" ht="24.95" customHeight="1" x14ac:dyDescent="0.25">
      <c r="A21" s="4" t="s">
        <v>44</v>
      </c>
      <c r="B21" s="5" t="s">
        <v>45</v>
      </c>
      <c r="C21" s="6"/>
      <c r="D21" s="6"/>
      <c r="E21" s="6"/>
      <c r="F21" s="6"/>
      <c r="G21" s="7"/>
    </row>
    <row r="22" spans="1:7" ht="24.95" customHeight="1" x14ac:dyDescent="0.25">
      <c r="A22" s="4"/>
      <c r="B22" s="5" t="s">
        <v>46</v>
      </c>
      <c r="C22" s="6"/>
      <c r="D22" s="6"/>
      <c r="E22" s="6"/>
      <c r="F22" s="6"/>
      <c r="G22" s="7"/>
    </row>
    <row r="23" spans="1:7" ht="24.95" customHeight="1" x14ac:dyDescent="0.25">
      <c r="A23" s="12" t="s">
        <v>47</v>
      </c>
      <c r="B23" s="13" t="s">
        <v>48</v>
      </c>
      <c r="C23" s="14"/>
      <c r="D23" s="14">
        <f>D17+D18+D19+D20+D21</f>
        <v>0</v>
      </c>
      <c r="E23" s="14">
        <f>E17+E18+E19+E20+E21</f>
        <v>0</v>
      </c>
      <c r="F23" s="14">
        <v>0</v>
      </c>
      <c r="G23" s="15"/>
    </row>
    <row r="24" spans="1:7" ht="24.95" customHeight="1" x14ac:dyDescent="0.25">
      <c r="A24" s="4" t="s">
        <v>49</v>
      </c>
      <c r="B24" s="5" t="s">
        <v>50</v>
      </c>
      <c r="C24" s="6"/>
      <c r="D24" s="6"/>
      <c r="E24" s="6"/>
      <c r="F24" s="6"/>
      <c r="G24" s="7"/>
    </row>
    <row r="25" spans="1:7" ht="24.95" customHeight="1" x14ac:dyDescent="0.25">
      <c r="A25" s="4" t="s">
        <v>51</v>
      </c>
      <c r="B25" s="5" t="s">
        <v>52</v>
      </c>
      <c r="C25" s="6"/>
      <c r="D25" s="6"/>
      <c r="E25" s="6"/>
      <c r="F25" s="6"/>
      <c r="G25" s="7"/>
    </row>
    <row r="26" spans="1:7" ht="24.95" customHeight="1" x14ac:dyDescent="0.25">
      <c r="A26" s="4" t="s">
        <v>53</v>
      </c>
      <c r="B26" s="5" t="s">
        <v>54</v>
      </c>
      <c r="C26" s="6"/>
      <c r="D26" s="6"/>
      <c r="E26" s="6"/>
      <c r="F26" s="6"/>
      <c r="G26" s="7"/>
    </row>
    <row r="27" spans="1:7" ht="24.95" customHeight="1" x14ac:dyDescent="0.25">
      <c r="A27" s="4" t="s">
        <v>55</v>
      </c>
      <c r="B27" s="5" t="s">
        <v>56</v>
      </c>
      <c r="C27" s="6"/>
      <c r="D27" s="6">
        <f>D25+D26</f>
        <v>0</v>
      </c>
      <c r="E27" s="6">
        <v>0</v>
      </c>
      <c r="F27" s="6">
        <v>0</v>
      </c>
      <c r="G27" s="7"/>
    </row>
    <row r="28" spans="1:7" ht="24.95" customHeight="1" x14ac:dyDescent="0.25">
      <c r="A28" s="4" t="s">
        <v>57</v>
      </c>
      <c r="B28" s="5" t="s">
        <v>58</v>
      </c>
      <c r="C28" s="6"/>
      <c r="D28" s="6"/>
      <c r="E28" s="6"/>
      <c r="F28" s="6"/>
      <c r="G28" s="7"/>
    </row>
    <row r="29" spans="1:7" ht="24.95" customHeight="1" x14ac:dyDescent="0.25">
      <c r="A29" s="12" t="s">
        <v>59</v>
      </c>
      <c r="B29" s="13" t="s">
        <v>60</v>
      </c>
      <c r="C29" s="14"/>
      <c r="D29" s="14">
        <f>D24+D27+D28</f>
        <v>0</v>
      </c>
      <c r="E29" s="14">
        <f>E24+E27+E28</f>
        <v>0</v>
      </c>
      <c r="F29" s="14">
        <v>0</v>
      </c>
      <c r="G29" s="15"/>
    </row>
    <row r="30" spans="1:7" ht="24.95" customHeight="1" x14ac:dyDescent="0.25">
      <c r="A30" s="4" t="s">
        <v>61</v>
      </c>
      <c r="B30" s="5" t="s">
        <v>62</v>
      </c>
      <c r="C30" s="6"/>
      <c r="D30" s="6"/>
      <c r="E30" s="6"/>
      <c r="F30" s="6"/>
      <c r="G30" s="7"/>
    </row>
    <row r="31" spans="1:7" ht="24.95" customHeight="1" x14ac:dyDescent="0.25">
      <c r="A31" s="4" t="s">
        <v>63</v>
      </c>
      <c r="B31" s="5" t="s">
        <v>64</v>
      </c>
      <c r="C31" s="6"/>
      <c r="D31" s="6"/>
      <c r="E31" s="6"/>
      <c r="F31" s="6"/>
      <c r="G31" s="7"/>
    </row>
    <row r="32" spans="1:7" ht="24.95" customHeight="1" x14ac:dyDescent="0.25">
      <c r="A32" s="4" t="s">
        <v>65</v>
      </c>
      <c r="B32" s="5" t="s">
        <v>66</v>
      </c>
      <c r="C32" s="6"/>
      <c r="D32" s="6"/>
      <c r="E32" s="6"/>
      <c r="F32" s="6"/>
      <c r="G32" s="7"/>
    </row>
    <row r="33" spans="1:7" ht="24.95" customHeight="1" x14ac:dyDescent="0.25">
      <c r="A33" s="4" t="s">
        <v>67</v>
      </c>
      <c r="B33" s="5" t="s">
        <v>68</v>
      </c>
      <c r="C33" s="6"/>
      <c r="D33" s="6"/>
      <c r="E33" s="6"/>
      <c r="F33" s="6"/>
      <c r="G33" s="7"/>
    </row>
    <row r="34" spans="1:7" ht="24.95" customHeight="1" x14ac:dyDescent="0.25">
      <c r="A34" s="4" t="s">
        <v>69</v>
      </c>
      <c r="B34" s="5" t="s">
        <v>70</v>
      </c>
      <c r="C34" s="6"/>
      <c r="D34" s="6"/>
      <c r="E34" s="6"/>
      <c r="F34" s="6"/>
      <c r="G34" s="7"/>
    </row>
    <row r="35" spans="1:7" ht="24.95" customHeight="1" x14ac:dyDescent="0.25">
      <c r="A35" s="4" t="s">
        <v>71</v>
      </c>
      <c r="B35" s="5" t="s">
        <v>72</v>
      </c>
      <c r="C35" s="6"/>
      <c r="D35" s="6"/>
      <c r="E35" s="6"/>
      <c r="F35" s="6"/>
      <c r="G35" s="7"/>
    </row>
    <row r="36" spans="1:7" ht="24.95" customHeight="1" x14ac:dyDescent="0.25">
      <c r="A36" s="4" t="s">
        <v>73</v>
      </c>
      <c r="B36" s="5" t="s">
        <v>74</v>
      </c>
      <c r="C36" s="6"/>
      <c r="D36" s="6"/>
      <c r="E36" s="6"/>
      <c r="F36" s="6"/>
      <c r="G36" s="7"/>
    </row>
    <row r="37" spans="1:7" ht="24.95" customHeight="1" x14ac:dyDescent="0.25">
      <c r="A37" s="4" t="s">
        <v>75</v>
      </c>
      <c r="B37" s="5" t="s">
        <v>76</v>
      </c>
      <c r="C37" s="6"/>
      <c r="D37" s="6"/>
      <c r="E37" s="6"/>
      <c r="F37" s="6"/>
      <c r="G37" s="7"/>
    </row>
    <row r="38" spans="1:7" ht="24.95" customHeight="1" x14ac:dyDescent="0.25">
      <c r="A38" s="4" t="s">
        <v>77</v>
      </c>
      <c r="B38" s="5" t="s">
        <v>78</v>
      </c>
      <c r="C38" s="6"/>
      <c r="D38" s="6"/>
      <c r="E38" s="6"/>
      <c r="F38" s="6"/>
      <c r="G38" s="7"/>
    </row>
    <row r="39" spans="1:7" ht="24.95" customHeight="1" x14ac:dyDescent="0.25">
      <c r="A39" s="4" t="s">
        <v>79</v>
      </c>
      <c r="B39" s="5" t="s">
        <v>80</v>
      </c>
      <c r="C39" s="6"/>
      <c r="D39" s="6"/>
      <c r="E39" s="6"/>
      <c r="F39" s="6"/>
      <c r="G39" s="7"/>
    </row>
    <row r="40" spans="1:7" ht="24.95" customHeight="1" x14ac:dyDescent="0.25">
      <c r="A40" s="4" t="s">
        <v>81</v>
      </c>
      <c r="B40" s="5" t="s">
        <v>82</v>
      </c>
      <c r="C40" s="6"/>
      <c r="D40" s="6"/>
      <c r="E40" s="6"/>
      <c r="F40" s="6">
        <v>528722</v>
      </c>
      <c r="G40" s="7"/>
    </row>
    <row r="41" spans="1:7" ht="24.95" customHeight="1" x14ac:dyDescent="0.25">
      <c r="A41" s="12" t="s">
        <v>83</v>
      </c>
      <c r="B41" s="13" t="s">
        <v>84</v>
      </c>
      <c r="C41" s="14"/>
      <c r="D41" s="14">
        <f>D31+D32+D33+D34+D36+D35+D37+D38+D39+D40</f>
        <v>0</v>
      </c>
      <c r="E41" s="14">
        <f>E31+E32+E33+E34+E36+E35+E37+E38+E39+E40</f>
        <v>0</v>
      </c>
      <c r="F41" s="14">
        <f>F31+F32+F33+F34+F36+F35+F37+F38+F39+F40</f>
        <v>528722</v>
      </c>
      <c r="G41" s="15"/>
    </row>
    <row r="42" spans="1:7" ht="24.95" customHeight="1" x14ac:dyDescent="0.25">
      <c r="A42" s="4" t="s">
        <v>85</v>
      </c>
      <c r="B42" s="5" t="s">
        <v>86</v>
      </c>
      <c r="C42" s="6"/>
      <c r="D42" s="6"/>
      <c r="E42" s="6"/>
      <c r="F42" s="6"/>
      <c r="G42" s="7"/>
    </row>
    <row r="43" spans="1:7" ht="24.95" customHeight="1" x14ac:dyDescent="0.25">
      <c r="A43" s="4" t="s">
        <v>87</v>
      </c>
      <c r="B43" s="5" t="s">
        <v>88</v>
      </c>
      <c r="C43" s="6"/>
      <c r="D43" s="6"/>
      <c r="E43" s="6"/>
      <c r="F43" s="6"/>
      <c r="G43" s="7"/>
    </row>
    <row r="44" spans="1:7" ht="24.95" customHeight="1" x14ac:dyDescent="0.25">
      <c r="A44" s="4" t="s">
        <v>89</v>
      </c>
      <c r="B44" s="5" t="s">
        <v>90</v>
      </c>
      <c r="C44" s="6"/>
      <c r="D44" s="6"/>
      <c r="E44" s="6"/>
      <c r="F44" s="6"/>
      <c r="G44" s="7"/>
    </row>
    <row r="45" spans="1:7" ht="24.95" customHeight="1" x14ac:dyDescent="0.25">
      <c r="A45" s="4" t="s">
        <v>91</v>
      </c>
      <c r="B45" s="5" t="s">
        <v>92</v>
      </c>
      <c r="C45" s="6"/>
      <c r="D45" s="6"/>
      <c r="E45" s="6"/>
      <c r="F45" s="6"/>
      <c r="G45" s="7"/>
    </row>
    <row r="46" spans="1:7" ht="24.95" customHeight="1" x14ac:dyDescent="0.25">
      <c r="A46" s="4" t="s">
        <v>93</v>
      </c>
      <c r="B46" s="5" t="s">
        <v>94</v>
      </c>
      <c r="C46" s="6"/>
      <c r="D46" s="6"/>
      <c r="E46" s="6"/>
      <c r="F46" s="6"/>
      <c r="G46" s="7"/>
    </row>
    <row r="47" spans="1:7" ht="24.95" customHeight="1" x14ac:dyDescent="0.25">
      <c r="A47" s="12" t="s">
        <v>95</v>
      </c>
      <c r="B47" s="13" t="s">
        <v>96</v>
      </c>
      <c r="C47" s="14"/>
      <c r="D47" s="14">
        <f>D42+D43+D44+D45+D46</f>
        <v>0</v>
      </c>
      <c r="E47" s="14">
        <f>E42+E43+E44+E45+E46</f>
        <v>0</v>
      </c>
      <c r="F47" s="14">
        <v>0</v>
      </c>
      <c r="G47" s="15"/>
    </row>
    <row r="48" spans="1:7" ht="24.95" customHeight="1" x14ac:dyDescent="0.25">
      <c r="A48" s="4" t="s">
        <v>97</v>
      </c>
      <c r="B48" s="5" t="s">
        <v>98</v>
      </c>
      <c r="C48" s="6"/>
      <c r="D48" s="6"/>
      <c r="E48" s="6"/>
      <c r="F48" s="6"/>
      <c r="G48" s="7"/>
    </row>
    <row r="49" spans="1:7" ht="24.95" customHeight="1" x14ac:dyDescent="0.25">
      <c r="A49" s="4" t="s">
        <v>99</v>
      </c>
      <c r="B49" s="5" t="s">
        <v>100</v>
      </c>
      <c r="C49" s="6"/>
      <c r="D49" s="6"/>
      <c r="E49" s="6"/>
      <c r="F49" s="6"/>
      <c r="G49" s="7"/>
    </row>
    <row r="50" spans="1:7" ht="24.95" customHeight="1" x14ac:dyDescent="0.25">
      <c r="A50" s="4" t="s">
        <v>101</v>
      </c>
      <c r="B50" s="5" t="s">
        <v>102</v>
      </c>
      <c r="C50" s="6"/>
      <c r="D50" s="6"/>
      <c r="E50" s="6"/>
      <c r="F50" s="6"/>
      <c r="G50" s="7"/>
    </row>
    <row r="51" spans="1:7" ht="24.95" customHeight="1" x14ac:dyDescent="0.25">
      <c r="A51" s="4" t="s">
        <v>103</v>
      </c>
      <c r="B51" s="5" t="s">
        <v>104</v>
      </c>
      <c r="C51" s="6"/>
      <c r="D51" s="6"/>
      <c r="E51" s="6"/>
      <c r="F51" s="6"/>
      <c r="G51" s="7"/>
    </row>
    <row r="52" spans="1:7" ht="24.95" customHeight="1" x14ac:dyDescent="0.25">
      <c r="A52" s="4" t="s">
        <v>105</v>
      </c>
      <c r="B52" s="5" t="s">
        <v>106</v>
      </c>
      <c r="C52" s="6"/>
      <c r="D52" s="6"/>
      <c r="E52" s="6"/>
      <c r="F52" s="6"/>
      <c r="G52" s="7"/>
    </row>
    <row r="53" spans="1:7" ht="24.95" customHeight="1" x14ac:dyDescent="0.25">
      <c r="A53" s="12" t="s">
        <v>107</v>
      </c>
      <c r="B53" s="13" t="s">
        <v>108</v>
      </c>
      <c r="C53" s="14"/>
      <c r="D53" s="14">
        <f>D48+D49+D50+D51+D52</f>
        <v>0</v>
      </c>
      <c r="E53" s="14">
        <f>E48+E49+E50+E51+E52</f>
        <v>0</v>
      </c>
      <c r="F53" s="14">
        <v>0</v>
      </c>
      <c r="G53" s="15"/>
    </row>
    <row r="54" spans="1:7" ht="24.95" customHeight="1" x14ac:dyDescent="0.25">
      <c r="A54" s="4" t="s">
        <v>109</v>
      </c>
      <c r="B54" s="5" t="s">
        <v>110</v>
      </c>
      <c r="C54" s="6"/>
      <c r="D54" s="6"/>
      <c r="E54" s="6"/>
      <c r="F54" s="6"/>
      <c r="G54" s="7"/>
    </row>
    <row r="55" spans="1:7" ht="24.95" customHeight="1" x14ac:dyDescent="0.25">
      <c r="A55" s="4" t="s">
        <v>111</v>
      </c>
      <c r="B55" s="5" t="s">
        <v>112</v>
      </c>
      <c r="C55" s="6"/>
      <c r="D55" s="6"/>
      <c r="E55" s="6"/>
      <c r="F55" s="6"/>
      <c r="G55" s="7"/>
    </row>
    <row r="56" spans="1:7" ht="24.95" customHeight="1" x14ac:dyDescent="0.25">
      <c r="A56" s="4" t="s">
        <v>113</v>
      </c>
      <c r="B56" s="5" t="s">
        <v>114</v>
      </c>
      <c r="C56" s="6"/>
      <c r="D56" s="6"/>
      <c r="E56" s="6"/>
      <c r="F56" s="6"/>
      <c r="G56" s="7"/>
    </row>
    <row r="57" spans="1:7" ht="24.95" customHeight="1" x14ac:dyDescent="0.25">
      <c r="A57" s="4" t="s">
        <v>115</v>
      </c>
      <c r="B57" s="5" t="s">
        <v>116</v>
      </c>
      <c r="C57" s="6"/>
      <c r="D57" s="6"/>
      <c r="E57" s="6"/>
      <c r="F57" s="6"/>
      <c r="G57" s="7"/>
    </row>
    <row r="58" spans="1:7" ht="24.95" customHeight="1" x14ac:dyDescent="0.25">
      <c r="A58" s="4" t="s">
        <v>117</v>
      </c>
      <c r="B58" s="5" t="s">
        <v>118</v>
      </c>
      <c r="C58" s="6"/>
      <c r="D58" s="6"/>
      <c r="E58" s="6"/>
      <c r="F58" s="6"/>
      <c r="G58" s="7"/>
    </row>
    <row r="59" spans="1:7" ht="24.95" customHeight="1" x14ac:dyDescent="0.25">
      <c r="A59" s="12" t="s">
        <v>119</v>
      </c>
      <c r="B59" s="13" t="s">
        <v>120</v>
      </c>
      <c r="C59" s="14"/>
      <c r="D59" s="14">
        <f>D54+D55+D56+D57+D58</f>
        <v>0</v>
      </c>
      <c r="E59" s="14">
        <f>E54+E55+E56+E57+E58</f>
        <v>0</v>
      </c>
      <c r="F59" s="14">
        <v>0</v>
      </c>
      <c r="G59" s="15"/>
    </row>
    <row r="60" spans="1:7" ht="25.15" customHeight="1" x14ac:dyDescent="0.3">
      <c r="A60" s="16"/>
      <c r="B60" s="17" t="s">
        <v>121</v>
      </c>
      <c r="C60" s="18"/>
      <c r="D60" s="18">
        <f>D16+D23+D29+D41+D47+D59+D53</f>
        <v>0</v>
      </c>
      <c r="E60" s="18">
        <f>E16+E23+E29+E41+E47+E59+E53</f>
        <v>0</v>
      </c>
      <c r="F60" s="18">
        <f>F16+F23+F29+F41+F47+F59+F53</f>
        <v>528722</v>
      </c>
      <c r="G60" s="19"/>
    </row>
    <row r="61" spans="1:7" ht="24.95" customHeight="1" x14ac:dyDescent="0.25">
      <c r="A61" s="4" t="s">
        <v>122</v>
      </c>
      <c r="B61" s="5" t="s">
        <v>123</v>
      </c>
      <c r="C61" s="6"/>
      <c r="D61" s="6">
        <v>1000000</v>
      </c>
      <c r="E61" s="6">
        <v>1366719</v>
      </c>
      <c r="F61" s="6">
        <v>1366719</v>
      </c>
      <c r="G61" s="7">
        <f>F61/E61</f>
        <v>1</v>
      </c>
    </row>
    <row r="62" spans="1:7" ht="24.95" customHeight="1" x14ac:dyDescent="0.25">
      <c r="A62" s="4" t="s">
        <v>124</v>
      </c>
      <c r="B62" s="5" t="s">
        <v>125</v>
      </c>
      <c r="C62" s="6"/>
      <c r="D62" s="6">
        <v>1000000</v>
      </c>
      <c r="E62" s="6">
        <v>1366719</v>
      </c>
      <c r="F62" s="6">
        <v>1366719</v>
      </c>
      <c r="G62" s="7">
        <f t="shared" ref="G62:G65" si="0">F62/E62</f>
        <v>1</v>
      </c>
    </row>
    <row r="63" spans="1:7" ht="24.95" customHeight="1" x14ac:dyDescent="0.25">
      <c r="A63" s="4" t="s">
        <v>126</v>
      </c>
      <c r="B63" s="5" t="s">
        <v>127</v>
      </c>
      <c r="C63" s="6"/>
      <c r="D63" s="6"/>
      <c r="E63" s="6"/>
      <c r="F63" s="6"/>
      <c r="G63" s="7"/>
    </row>
    <row r="64" spans="1:7" ht="24.95" customHeight="1" x14ac:dyDescent="0.25">
      <c r="A64" s="4" t="s">
        <v>128</v>
      </c>
      <c r="B64" s="5" t="s">
        <v>129</v>
      </c>
      <c r="C64" s="6">
        <v>14118816</v>
      </c>
      <c r="D64" s="6">
        <v>60528433</v>
      </c>
      <c r="E64" s="6">
        <v>60528433</v>
      </c>
      <c r="F64" s="6">
        <v>23040210</v>
      </c>
      <c r="G64" s="7">
        <f t="shared" si="0"/>
        <v>0.38065102395761674</v>
      </c>
    </row>
    <row r="65" spans="1:7" ht="24.95" customHeight="1" x14ac:dyDescent="0.25">
      <c r="A65" s="4" t="s">
        <v>130</v>
      </c>
      <c r="B65" s="5" t="s">
        <v>131</v>
      </c>
      <c r="C65" s="6">
        <v>14118816</v>
      </c>
      <c r="D65" s="6">
        <f>SUM(D64,D62)</f>
        <v>61528433</v>
      </c>
      <c r="E65" s="6">
        <f t="shared" ref="E65:F65" si="1">SUM(E64,E62)</f>
        <v>61895152</v>
      </c>
      <c r="F65" s="6">
        <f t="shared" si="1"/>
        <v>24406929</v>
      </c>
      <c r="G65" s="7">
        <f t="shared" si="0"/>
        <v>0.39432699026250068</v>
      </c>
    </row>
    <row r="66" spans="1:7" ht="25.15" customHeight="1" thickBot="1" x14ac:dyDescent="0.35">
      <c r="A66" s="20"/>
      <c r="B66" s="21" t="s">
        <v>132</v>
      </c>
      <c r="C66" s="22">
        <v>14118816</v>
      </c>
      <c r="D66" s="22">
        <f>SUM(D65,D63)</f>
        <v>61528433</v>
      </c>
      <c r="E66" s="22">
        <f t="shared" ref="E66:F66" si="2">SUM(E65,E63)</f>
        <v>61895152</v>
      </c>
      <c r="F66" s="22">
        <f t="shared" si="2"/>
        <v>24406929</v>
      </c>
      <c r="G66" s="23">
        <f>F66/E66</f>
        <v>0.39432699026250068</v>
      </c>
    </row>
    <row r="67" spans="1:7" ht="25.15" customHeight="1" thickBot="1" x14ac:dyDescent="0.35">
      <c r="A67" s="24"/>
      <c r="B67" s="25" t="s">
        <v>133</v>
      </c>
      <c r="C67" s="26">
        <v>14118816</v>
      </c>
      <c r="D67" s="26">
        <f>D60+D66</f>
        <v>61528433</v>
      </c>
      <c r="E67" s="26">
        <f t="shared" ref="E67:F67" si="3">E60+E66</f>
        <v>61895152</v>
      </c>
      <c r="F67" s="26">
        <f t="shared" si="3"/>
        <v>24935651</v>
      </c>
      <c r="G67" s="27">
        <f>F67/E67</f>
        <v>0.40286921017659022</v>
      </c>
    </row>
    <row r="68" spans="1:7" s="32" customFormat="1" ht="25.15" customHeight="1" thickBot="1" x14ac:dyDescent="0.35">
      <c r="A68" s="28"/>
      <c r="B68" s="29"/>
      <c r="C68" s="30"/>
      <c r="D68" s="30"/>
      <c r="E68" s="30"/>
      <c r="F68" s="30"/>
      <c r="G68" s="31"/>
    </row>
    <row r="69" spans="1:7" ht="38.1" customHeight="1" thickBot="1" x14ac:dyDescent="0.3">
      <c r="A69" s="1" t="s">
        <v>0</v>
      </c>
      <c r="B69" s="2" t="s">
        <v>193</v>
      </c>
      <c r="C69" s="2" t="s">
        <v>1</v>
      </c>
      <c r="D69" s="2" t="s">
        <v>2</v>
      </c>
      <c r="E69" s="2" t="s">
        <v>3</v>
      </c>
      <c r="F69" s="2" t="s">
        <v>4</v>
      </c>
      <c r="G69" s="3" t="s">
        <v>5</v>
      </c>
    </row>
    <row r="70" spans="1:7" ht="24.95" customHeight="1" x14ac:dyDescent="0.25">
      <c r="A70" s="12" t="s">
        <v>134</v>
      </c>
      <c r="B70" s="13" t="s">
        <v>135</v>
      </c>
      <c r="C70" s="14">
        <v>10514780</v>
      </c>
      <c r="D70" s="14">
        <v>44623960</v>
      </c>
      <c r="E70" s="14">
        <v>44623960</v>
      </c>
      <c r="F70" s="14">
        <v>20489179</v>
      </c>
      <c r="G70" s="15">
        <f>F70/E70</f>
        <v>0.45915196679093473</v>
      </c>
    </row>
    <row r="71" spans="1:7" ht="24.95" customHeight="1" x14ac:dyDescent="0.25">
      <c r="A71" s="12" t="s">
        <v>136</v>
      </c>
      <c r="B71" s="13" t="s">
        <v>137</v>
      </c>
      <c r="C71" s="14">
        <v>1255500</v>
      </c>
      <c r="D71" s="14">
        <v>6370443</v>
      </c>
      <c r="E71" s="14">
        <v>6370443</v>
      </c>
      <c r="F71" s="14">
        <v>2286063</v>
      </c>
      <c r="G71" s="15">
        <f t="shared" ref="G71:G72" si="4">F71/E71</f>
        <v>0.35885463538406981</v>
      </c>
    </row>
    <row r="72" spans="1:7" ht="24.95" customHeight="1" x14ac:dyDescent="0.25">
      <c r="A72" s="12" t="s">
        <v>138</v>
      </c>
      <c r="B72" s="13" t="s">
        <v>139</v>
      </c>
      <c r="C72" s="14">
        <v>981817</v>
      </c>
      <c r="D72" s="14">
        <v>8641730</v>
      </c>
      <c r="E72" s="14">
        <v>9008449</v>
      </c>
      <c r="F72" s="14">
        <v>1432399</v>
      </c>
      <c r="G72" s="15">
        <f t="shared" si="4"/>
        <v>0.15900617298271877</v>
      </c>
    </row>
    <row r="73" spans="1:7" ht="24.95" customHeight="1" x14ac:dyDescent="0.25">
      <c r="A73" s="12" t="s">
        <v>140</v>
      </c>
      <c r="B73" s="13" t="s">
        <v>141</v>
      </c>
      <c r="C73" s="14"/>
      <c r="D73" s="14"/>
      <c r="E73" s="14"/>
      <c r="F73" s="14"/>
      <c r="G73" s="15"/>
    </row>
    <row r="74" spans="1:7" ht="24.95" customHeight="1" x14ac:dyDescent="0.25">
      <c r="A74" s="4" t="s">
        <v>142</v>
      </c>
      <c r="B74" s="5" t="s">
        <v>143</v>
      </c>
      <c r="C74" s="6"/>
      <c r="D74" s="6"/>
      <c r="E74" s="6"/>
      <c r="F74" s="6"/>
      <c r="G74" s="7"/>
    </row>
    <row r="75" spans="1:7" ht="24.95" customHeight="1" x14ac:dyDescent="0.25">
      <c r="A75" s="4" t="s">
        <v>144</v>
      </c>
      <c r="B75" s="5" t="s">
        <v>145</v>
      </c>
      <c r="C75" s="6"/>
      <c r="D75" s="6"/>
      <c r="E75" s="6"/>
      <c r="F75" s="6"/>
      <c r="G75" s="7"/>
    </row>
    <row r="76" spans="1:7" ht="24.95" customHeight="1" x14ac:dyDescent="0.25">
      <c r="A76" s="4" t="s">
        <v>146</v>
      </c>
      <c r="B76" s="5" t="s">
        <v>147</v>
      </c>
      <c r="C76" s="6"/>
      <c r="D76" s="6">
        <f>D74+D75</f>
        <v>0</v>
      </c>
      <c r="E76" s="6">
        <v>0</v>
      </c>
      <c r="F76" s="6">
        <v>0</v>
      </c>
      <c r="G76" s="7"/>
    </row>
    <row r="77" spans="1:7" ht="24.95" customHeight="1" x14ac:dyDescent="0.25">
      <c r="A77" s="4" t="s">
        <v>148</v>
      </c>
      <c r="B77" s="5" t="s">
        <v>149</v>
      </c>
      <c r="C77" s="6"/>
      <c r="D77" s="6"/>
      <c r="E77" s="6"/>
      <c r="F77" s="6"/>
      <c r="G77" s="7"/>
    </row>
    <row r="78" spans="1:7" ht="24.95" customHeight="1" x14ac:dyDescent="0.25">
      <c r="A78" s="4" t="s">
        <v>150</v>
      </c>
      <c r="B78" s="5" t="s">
        <v>151</v>
      </c>
      <c r="C78" s="6"/>
      <c r="D78" s="6"/>
      <c r="E78" s="6"/>
      <c r="F78" s="6"/>
      <c r="G78" s="7"/>
    </row>
    <row r="79" spans="1:7" ht="24.95" customHeight="1" x14ac:dyDescent="0.25">
      <c r="A79" s="4"/>
      <c r="B79" s="5" t="s">
        <v>152</v>
      </c>
      <c r="C79" s="6"/>
      <c r="D79" s="6"/>
      <c r="E79" s="6"/>
      <c r="F79" s="6"/>
      <c r="G79" s="7"/>
    </row>
    <row r="80" spans="1:7" ht="24.95" customHeight="1" x14ac:dyDescent="0.25">
      <c r="A80" s="4"/>
      <c r="B80" s="5" t="s">
        <v>153</v>
      </c>
      <c r="C80" s="6"/>
      <c r="D80" s="6"/>
      <c r="E80" s="6"/>
      <c r="F80" s="6"/>
      <c r="G80" s="7"/>
    </row>
    <row r="81" spans="1:7" ht="24.95" customHeight="1" x14ac:dyDescent="0.25">
      <c r="A81" s="4" t="s">
        <v>154</v>
      </c>
      <c r="B81" s="5" t="s">
        <v>155</v>
      </c>
      <c r="C81" s="6"/>
      <c r="D81" s="6">
        <f>D79+D80</f>
        <v>0</v>
      </c>
      <c r="E81" s="6">
        <v>0</v>
      </c>
      <c r="F81" s="6">
        <v>0</v>
      </c>
      <c r="G81" s="7"/>
    </row>
    <row r="82" spans="1:7" ht="24.95" customHeight="1" x14ac:dyDescent="0.25">
      <c r="A82" s="12" t="s">
        <v>156</v>
      </c>
      <c r="B82" s="13" t="s">
        <v>157</v>
      </c>
      <c r="C82" s="14"/>
      <c r="D82" s="14">
        <f>D76+D77+D78+D81</f>
        <v>0</v>
      </c>
      <c r="E82" s="14">
        <v>0</v>
      </c>
      <c r="F82" s="14">
        <v>0</v>
      </c>
      <c r="G82" s="15"/>
    </row>
    <row r="83" spans="1:7" ht="24.95" customHeight="1" x14ac:dyDescent="0.25">
      <c r="A83" s="12" t="s">
        <v>158</v>
      </c>
      <c r="B83" s="13" t="s">
        <v>159</v>
      </c>
      <c r="C83" s="14"/>
      <c r="D83" s="14">
        <v>1892300</v>
      </c>
      <c r="E83" s="14">
        <v>1892300</v>
      </c>
      <c r="F83" s="14">
        <v>0</v>
      </c>
      <c r="G83" s="15">
        <f>F83/E83</f>
        <v>0</v>
      </c>
    </row>
    <row r="84" spans="1:7" ht="24.95" customHeight="1" x14ac:dyDescent="0.25">
      <c r="A84" s="12"/>
      <c r="B84" s="33" t="s">
        <v>160</v>
      </c>
      <c r="C84" s="14"/>
      <c r="D84" s="14"/>
      <c r="E84" s="14"/>
      <c r="F84" s="14"/>
      <c r="G84" s="15"/>
    </row>
    <row r="85" spans="1:7" ht="24.95" customHeight="1" x14ac:dyDescent="0.25">
      <c r="A85" s="12" t="s">
        <v>161</v>
      </c>
      <c r="B85" s="13" t="s">
        <v>162</v>
      </c>
      <c r="C85" s="14"/>
      <c r="D85" s="14"/>
      <c r="E85" s="14"/>
      <c r="F85" s="14"/>
      <c r="G85" s="15"/>
    </row>
    <row r="86" spans="1:7" ht="24.95" customHeight="1" x14ac:dyDescent="0.25">
      <c r="A86" s="12"/>
      <c r="B86" s="33" t="s">
        <v>163</v>
      </c>
      <c r="C86" s="14"/>
      <c r="D86" s="14"/>
      <c r="E86" s="14"/>
      <c r="F86" s="14"/>
      <c r="G86" s="15"/>
    </row>
    <row r="87" spans="1:7" ht="24.95" customHeight="1" x14ac:dyDescent="0.25">
      <c r="A87" s="4" t="s">
        <v>164</v>
      </c>
      <c r="B87" s="5" t="s">
        <v>165</v>
      </c>
      <c r="C87" s="6"/>
      <c r="D87" s="6"/>
      <c r="E87" s="6"/>
      <c r="F87" s="6"/>
      <c r="G87" s="7"/>
    </row>
    <row r="88" spans="1:7" ht="24.95" customHeight="1" x14ac:dyDescent="0.25">
      <c r="A88" s="4" t="s">
        <v>183</v>
      </c>
      <c r="B88" s="5" t="s">
        <v>184</v>
      </c>
      <c r="C88" s="6"/>
      <c r="D88" s="6"/>
      <c r="E88" s="6"/>
      <c r="F88" s="6"/>
      <c r="G88" s="7"/>
    </row>
    <row r="89" spans="1:7" ht="24.95" customHeight="1" x14ac:dyDescent="0.25">
      <c r="A89" s="4" t="s">
        <v>168</v>
      </c>
      <c r="B89" s="5" t="s">
        <v>169</v>
      </c>
      <c r="C89" s="6"/>
      <c r="D89" s="6"/>
      <c r="E89" s="6"/>
      <c r="F89" s="6"/>
      <c r="G89" s="7"/>
    </row>
    <row r="90" spans="1:7" ht="24.95" customHeight="1" x14ac:dyDescent="0.25">
      <c r="A90" s="4" t="s">
        <v>170</v>
      </c>
      <c r="B90" s="5" t="s">
        <v>171</v>
      </c>
      <c r="C90" s="6"/>
      <c r="D90" s="6"/>
      <c r="E90" s="6"/>
      <c r="F90" s="6"/>
      <c r="G90" s="7"/>
    </row>
    <row r="91" spans="1:7" ht="24.95" customHeight="1" x14ac:dyDescent="0.25">
      <c r="A91" s="12" t="s">
        <v>172</v>
      </c>
      <c r="B91" s="13" t="s">
        <v>173</v>
      </c>
      <c r="C91" s="14"/>
      <c r="D91" s="14"/>
      <c r="E91" s="14"/>
      <c r="F91" s="14"/>
      <c r="G91" s="15"/>
    </row>
    <row r="92" spans="1:7" ht="25.15" customHeight="1" x14ac:dyDescent="0.3">
      <c r="A92" s="16"/>
      <c r="B92" s="17" t="s">
        <v>174</v>
      </c>
      <c r="C92" s="18">
        <v>12752097</v>
      </c>
      <c r="D92" s="18">
        <f>D70+D71+D72+D73+D82+D83+D85+D91+D95</f>
        <v>61528433</v>
      </c>
      <c r="E92" s="18">
        <f>E70+E71+E72+E73+E82+E83+E85+E91+E95</f>
        <v>61895152</v>
      </c>
      <c r="F92" s="18">
        <f>F70+F71+F72+F73+F82+F83+F85+F91+F95</f>
        <v>24207641</v>
      </c>
      <c r="G92" s="19">
        <f>F92/E92</f>
        <v>0.39110722274339033</v>
      </c>
    </row>
    <row r="93" spans="1:7" ht="24.95" customHeight="1" x14ac:dyDescent="0.25">
      <c r="A93" s="4" t="s">
        <v>175</v>
      </c>
      <c r="B93" s="5" t="s">
        <v>176</v>
      </c>
      <c r="C93" s="6"/>
      <c r="D93" s="6"/>
      <c r="E93" s="6"/>
      <c r="F93" s="6"/>
      <c r="G93" s="7"/>
    </row>
    <row r="94" spans="1:7" ht="24.95" customHeight="1" x14ac:dyDescent="0.25">
      <c r="A94" s="4" t="s">
        <v>177</v>
      </c>
      <c r="B94" s="5" t="s">
        <v>178</v>
      </c>
      <c r="C94" s="6"/>
      <c r="D94" s="6"/>
      <c r="E94" s="6"/>
      <c r="F94" s="6"/>
      <c r="G94" s="7"/>
    </row>
    <row r="95" spans="1:7" ht="24.95" customHeight="1" x14ac:dyDescent="0.25">
      <c r="A95" s="12" t="s">
        <v>179</v>
      </c>
      <c r="B95" s="13" t="s">
        <v>180</v>
      </c>
      <c r="C95" s="14">
        <v>0</v>
      </c>
      <c r="D95" s="14">
        <f>D93+D94</f>
        <v>0</v>
      </c>
      <c r="E95" s="14">
        <v>0</v>
      </c>
      <c r="F95" s="14">
        <v>0</v>
      </c>
      <c r="G95" s="15"/>
    </row>
    <row r="96" spans="1:7" ht="25.15" customHeight="1" thickBot="1" x14ac:dyDescent="0.35">
      <c r="A96" s="34"/>
      <c r="B96" s="21" t="s">
        <v>181</v>
      </c>
      <c r="C96" s="35">
        <v>0</v>
      </c>
      <c r="D96" s="35">
        <f>D95</f>
        <v>0</v>
      </c>
      <c r="E96" s="35">
        <v>0</v>
      </c>
      <c r="F96" s="35">
        <v>0</v>
      </c>
      <c r="G96" s="36"/>
    </row>
    <row r="97" spans="1:7" ht="25.15" customHeight="1" thickBot="1" x14ac:dyDescent="0.35">
      <c r="A97" s="24"/>
      <c r="B97" s="25" t="s">
        <v>182</v>
      </c>
      <c r="C97" s="26">
        <v>12752097</v>
      </c>
      <c r="D97" s="26">
        <f>D92+D96</f>
        <v>61528433</v>
      </c>
      <c r="E97" s="26">
        <f>E92+E96</f>
        <v>61895152</v>
      </c>
      <c r="F97" s="26">
        <f>F92+F96</f>
        <v>24207641</v>
      </c>
      <c r="G97" s="27">
        <f>F97/E97</f>
        <v>0.39110722274339033</v>
      </c>
    </row>
    <row r="98" spans="1:7" ht="25.15" customHeight="1" x14ac:dyDescent="0.25">
      <c r="A98" s="37"/>
      <c r="B98" s="38"/>
      <c r="C98" s="39">
        <f>C97-C67</f>
        <v>-1366719</v>
      </c>
      <c r="D98" s="39">
        <f t="shared" ref="D98:F98" si="5">D97-D67</f>
        <v>0</v>
      </c>
      <c r="E98" s="39">
        <f t="shared" si="5"/>
        <v>0</v>
      </c>
      <c r="F98" s="39">
        <f t="shared" si="5"/>
        <v>-728010</v>
      </c>
    </row>
  </sheetData>
  <pageMargins left="0.7" right="0.7" top="0.75" bottom="0.75" header="0.3" footer="0.3"/>
  <pageSetup paperSize="9" scale="2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AA80-8FFC-433E-9A07-F6228DB8657A}">
  <dimension ref="A1:H23"/>
  <sheetViews>
    <sheetView zoomScale="70" zoomScaleNormal="70" workbookViewId="0">
      <selection activeCell="H11" sqref="H11"/>
    </sheetView>
  </sheetViews>
  <sheetFormatPr defaultColWidth="8.85546875" defaultRowHeight="15.75" x14ac:dyDescent="0.25"/>
  <cols>
    <col min="1" max="1" width="71.28515625" style="77" customWidth="1"/>
    <col min="2" max="7" width="25.7109375" style="77" customWidth="1"/>
    <col min="8" max="16384" width="8.85546875" style="77"/>
  </cols>
  <sheetData>
    <row r="1" spans="1:8" x14ac:dyDescent="0.25">
      <c r="A1" s="139" t="s">
        <v>195</v>
      </c>
      <c r="B1" s="141" t="s">
        <v>196</v>
      </c>
      <c r="C1" s="141"/>
      <c r="D1" s="141" t="s">
        <v>197</v>
      </c>
      <c r="E1" s="141"/>
      <c r="F1" s="141" t="s">
        <v>4</v>
      </c>
      <c r="G1" s="142"/>
    </row>
    <row r="2" spans="1:8" ht="16.5" thickBot="1" x14ac:dyDescent="0.3">
      <c r="A2" s="140"/>
      <c r="B2" s="78" t="s">
        <v>198</v>
      </c>
      <c r="C2" s="78" t="s">
        <v>199</v>
      </c>
      <c r="D2" s="78" t="s">
        <v>198</v>
      </c>
      <c r="E2" s="78" t="s">
        <v>199</v>
      </c>
      <c r="F2" s="78" t="s">
        <v>198</v>
      </c>
      <c r="G2" s="79" t="s">
        <v>199</v>
      </c>
    </row>
    <row r="3" spans="1:8" x14ac:dyDescent="0.25">
      <c r="A3" s="80" t="s">
        <v>201</v>
      </c>
      <c r="B3" s="81">
        <v>5000000</v>
      </c>
      <c r="C3" s="81">
        <v>10000000</v>
      </c>
      <c r="D3" s="81">
        <v>5000000</v>
      </c>
      <c r="E3" s="81">
        <v>10000000</v>
      </c>
      <c r="F3" s="81"/>
      <c r="G3" s="82">
        <v>61430</v>
      </c>
      <c r="H3" s="77" t="s">
        <v>231</v>
      </c>
    </row>
    <row r="4" spans="1:8" x14ac:dyDescent="0.25">
      <c r="A4" s="83" t="s">
        <v>202</v>
      </c>
      <c r="B4" s="84">
        <v>8000000</v>
      </c>
      <c r="C4" s="84">
        <v>2000000</v>
      </c>
      <c r="D4" s="84">
        <v>8000000</v>
      </c>
      <c r="E4" s="84">
        <v>2000000</v>
      </c>
      <c r="F4" s="84"/>
      <c r="G4" s="85"/>
    </row>
    <row r="5" spans="1:8" x14ac:dyDescent="0.25">
      <c r="A5" s="83" t="s">
        <v>203</v>
      </c>
      <c r="B5" s="84">
        <v>3000000</v>
      </c>
      <c r="C5" s="84"/>
      <c r="D5" s="84">
        <v>3000000</v>
      </c>
      <c r="E5" s="84"/>
      <c r="F5" s="84"/>
      <c r="G5" s="85"/>
    </row>
    <row r="6" spans="1:8" x14ac:dyDescent="0.25">
      <c r="A6" s="83" t="s">
        <v>204</v>
      </c>
      <c r="B6" s="84"/>
      <c r="C6" s="84">
        <v>8000000</v>
      </c>
      <c r="D6" s="84"/>
      <c r="E6" s="84">
        <v>8000000</v>
      </c>
      <c r="F6" s="84"/>
      <c r="G6" s="85"/>
    </row>
    <row r="7" spans="1:8" x14ac:dyDescent="0.25">
      <c r="A7" s="83" t="s">
        <v>205</v>
      </c>
      <c r="B7" s="84">
        <v>5000000</v>
      </c>
      <c r="C7" s="84"/>
      <c r="D7" s="84">
        <v>5000000</v>
      </c>
      <c r="E7" s="84"/>
      <c r="F7" s="84">
        <v>130870</v>
      </c>
      <c r="G7" s="85"/>
      <c r="H7" s="77" t="s">
        <v>230</v>
      </c>
    </row>
    <row r="8" spans="1:8" x14ac:dyDescent="0.25">
      <c r="A8" s="83" t="s">
        <v>206</v>
      </c>
      <c r="B8" s="84"/>
      <c r="C8" s="84">
        <v>3571011</v>
      </c>
      <c r="D8" s="84"/>
      <c r="E8" s="84">
        <v>3571011</v>
      </c>
      <c r="F8" s="84"/>
      <c r="G8" s="85"/>
    </row>
    <row r="9" spans="1:8" x14ac:dyDescent="0.25">
      <c r="A9" s="83" t="s">
        <v>207</v>
      </c>
      <c r="B9" s="84"/>
      <c r="C9" s="84">
        <v>3122539</v>
      </c>
      <c r="D9" s="84"/>
      <c r="E9" s="84">
        <v>3122539</v>
      </c>
      <c r="F9" s="85"/>
      <c r="G9" s="85">
        <v>3183969</v>
      </c>
      <c r="H9" s="92"/>
    </row>
    <row r="10" spans="1:8" s="88" customFormat="1" ht="18.75" x14ac:dyDescent="0.3">
      <c r="A10" s="87"/>
      <c r="B10" s="86"/>
      <c r="C10" s="86"/>
      <c r="D10" s="86"/>
      <c r="E10" s="86"/>
      <c r="F10" s="84"/>
      <c r="G10" s="85"/>
    </row>
    <row r="11" spans="1:8" s="88" customFormat="1" ht="18.75" x14ac:dyDescent="0.3">
      <c r="A11" s="89" t="s">
        <v>200</v>
      </c>
      <c r="B11" s="90">
        <f t="shared" ref="B11:G11" si="0">SUM(B3:B10)</f>
        <v>21000000</v>
      </c>
      <c r="C11" s="90">
        <f t="shared" si="0"/>
        <v>26693550</v>
      </c>
      <c r="D11" s="90">
        <f t="shared" si="0"/>
        <v>21000000</v>
      </c>
      <c r="E11" s="90">
        <f t="shared" si="0"/>
        <v>26693550</v>
      </c>
      <c r="F11" s="90">
        <f t="shared" si="0"/>
        <v>130870</v>
      </c>
      <c r="G11" s="90">
        <f t="shared" si="0"/>
        <v>3245399</v>
      </c>
    </row>
    <row r="12" spans="1:8" ht="19.5" thickBot="1" x14ac:dyDescent="0.35">
      <c r="A12" s="91"/>
      <c r="B12" s="143">
        <f>B11+C11</f>
        <v>47693550</v>
      </c>
      <c r="C12" s="144"/>
      <c r="D12" s="143">
        <f>D11+E11</f>
        <v>47693550</v>
      </c>
      <c r="E12" s="144"/>
      <c r="F12" s="143">
        <f t="shared" ref="F12" si="1">F11+G11</f>
        <v>3376269</v>
      </c>
      <c r="G12" s="145"/>
    </row>
    <row r="14" spans="1:8" ht="16.5" thickBot="1" x14ac:dyDescent="0.3"/>
    <row r="15" spans="1:8" x14ac:dyDescent="0.25">
      <c r="A15" s="139" t="s">
        <v>208</v>
      </c>
      <c r="B15" s="141" t="s">
        <v>196</v>
      </c>
      <c r="C15" s="141"/>
      <c r="D15" s="141" t="s">
        <v>197</v>
      </c>
      <c r="E15" s="141"/>
      <c r="F15" s="141" t="s">
        <v>4</v>
      </c>
      <c r="G15" s="142"/>
    </row>
    <row r="16" spans="1:8" ht="16.5" thickBot="1" x14ac:dyDescent="0.3">
      <c r="A16" s="140"/>
      <c r="B16" s="78" t="s">
        <v>198</v>
      </c>
      <c r="C16" s="78" t="s">
        <v>199</v>
      </c>
      <c r="D16" s="78" t="s">
        <v>198</v>
      </c>
      <c r="E16" s="78" t="s">
        <v>199</v>
      </c>
      <c r="F16" s="78" t="s">
        <v>198</v>
      </c>
      <c r="G16" s="79" t="s">
        <v>199</v>
      </c>
    </row>
    <row r="17" spans="1:7" x14ac:dyDescent="0.25">
      <c r="A17" s="80" t="s">
        <v>209</v>
      </c>
      <c r="B17" s="81">
        <v>444500</v>
      </c>
      <c r="C17" s="81"/>
      <c r="D17" s="81">
        <v>444500</v>
      </c>
      <c r="E17" s="81"/>
      <c r="F17" s="81"/>
      <c r="G17" s="82"/>
    </row>
    <row r="18" spans="1:7" x14ac:dyDescent="0.25">
      <c r="A18" s="83" t="s">
        <v>210</v>
      </c>
      <c r="B18" s="84">
        <v>996950</v>
      </c>
      <c r="C18" s="84"/>
      <c r="D18" s="84">
        <v>996950</v>
      </c>
      <c r="E18" s="84"/>
      <c r="F18" s="84"/>
      <c r="G18" s="85"/>
    </row>
    <row r="19" spans="1:7" x14ac:dyDescent="0.25">
      <c r="A19" s="83" t="s">
        <v>211</v>
      </c>
      <c r="B19" s="84">
        <v>260350</v>
      </c>
      <c r="C19" s="84"/>
      <c r="D19" s="84">
        <v>260350</v>
      </c>
      <c r="E19" s="84"/>
      <c r="F19" s="84"/>
      <c r="G19" s="85"/>
    </row>
    <row r="20" spans="1:7" x14ac:dyDescent="0.25">
      <c r="A20" s="83" t="s">
        <v>212</v>
      </c>
      <c r="B20" s="84">
        <v>190500</v>
      </c>
      <c r="C20" s="84"/>
      <c r="D20" s="84">
        <v>190500</v>
      </c>
      <c r="E20" s="84"/>
      <c r="F20" s="84"/>
      <c r="G20" s="85"/>
    </row>
    <row r="21" spans="1:7" x14ac:dyDescent="0.25">
      <c r="A21" s="87"/>
      <c r="B21" s="86"/>
      <c r="C21" s="86"/>
      <c r="D21" s="86"/>
      <c r="E21" s="86"/>
      <c r="F21" s="84"/>
      <c r="G21" s="85"/>
    </row>
    <row r="22" spans="1:7" ht="18.75" x14ac:dyDescent="0.3">
      <c r="A22" s="89" t="s">
        <v>200</v>
      </c>
      <c r="B22" s="90">
        <f t="shared" ref="B22:G22" si="2">SUM(B17:B21)</f>
        <v>1892300</v>
      </c>
      <c r="C22" s="90">
        <f t="shared" si="2"/>
        <v>0</v>
      </c>
      <c r="D22" s="90">
        <f t="shared" si="2"/>
        <v>1892300</v>
      </c>
      <c r="E22" s="90">
        <f t="shared" si="2"/>
        <v>0</v>
      </c>
      <c r="F22" s="90">
        <f t="shared" si="2"/>
        <v>0</v>
      </c>
      <c r="G22" s="90">
        <f t="shared" si="2"/>
        <v>0</v>
      </c>
    </row>
    <row r="23" spans="1:7" ht="19.5" thickBot="1" x14ac:dyDescent="0.35">
      <c r="A23" s="91"/>
      <c r="B23" s="143">
        <f>B22+C22</f>
        <v>1892300</v>
      </c>
      <c r="C23" s="144"/>
      <c r="D23" s="143">
        <f>D22+E22</f>
        <v>1892300</v>
      </c>
      <c r="E23" s="144"/>
      <c r="F23" s="143">
        <f t="shared" ref="F23" si="3">F22+G22</f>
        <v>0</v>
      </c>
      <c r="G23" s="145"/>
    </row>
  </sheetData>
  <mergeCells count="14">
    <mergeCell ref="A1:A2"/>
    <mergeCell ref="B1:C1"/>
    <mergeCell ref="D1:E1"/>
    <mergeCell ref="F1:G1"/>
    <mergeCell ref="B12:C12"/>
    <mergeCell ref="D12:E12"/>
    <mergeCell ref="F12:G12"/>
    <mergeCell ref="A15:A16"/>
    <mergeCell ref="B15:C15"/>
    <mergeCell ref="D15:E15"/>
    <mergeCell ref="F15:G15"/>
    <mergeCell ref="B23:C23"/>
    <mergeCell ref="D23:E23"/>
    <mergeCell ref="F23:G23"/>
  </mergeCells>
  <pageMargins left="0.7" right="0.7" top="0.75" bottom="0.75" header="0.3" footer="0.3"/>
  <pageSetup paperSize="9" scale="3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0F63-7EF1-44D9-8E6F-B766E874B7E7}">
  <dimension ref="A1:E21"/>
  <sheetViews>
    <sheetView zoomScale="85" zoomScaleNormal="85" workbookViewId="0">
      <selection sqref="A1:A3"/>
    </sheetView>
  </sheetViews>
  <sheetFormatPr defaultRowHeight="15" x14ac:dyDescent="0.25"/>
  <cols>
    <col min="2" max="2" width="73.5703125" bestFit="1" customWidth="1"/>
    <col min="3" max="5" width="20.7109375" customWidth="1"/>
  </cols>
  <sheetData>
    <row r="1" spans="1:5" ht="18.75" x14ac:dyDescent="0.25">
      <c r="A1" s="146" t="s">
        <v>0</v>
      </c>
      <c r="B1" s="128"/>
      <c r="C1" s="128"/>
      <c r="D1" s="129"/>
      <c r="E1" s="130"/>
    </row>
    <row r="2" spans="1:5" ht="30.6" customHeight="1" x14ac:dyDescent="0.25">
      <c r="A2" s="147"/>
      <c r="B2" s="149" t="s">
        <v>213</v>
      </c>
      <c r="C2" s="131" t="s">
        <v>214</v>
      </c>
      <c r="D2" s="151" t="s">
        <v>186</v>
      </c>
      <c r="E2" s="132"/>
    </row>
    <row r="3" spans="1:5" ht="22.5" customHeight="1" x14ac:dyDescent="0.25">
      <c r="A3" s="148"/>
      <c r="B3" s="150"/>
      <c r="C3" s="133" t="s">
        <v>215</v>
      </c>
      <c r="D3" s="152"/>
      <c r="E3" s="134" t="s">
        <v>4</v>
      </c>
    </row>
    <row r="4" spans="1:5" ht="15.75" x14ac:dyDescent="0.25">
      <c r="A4" s="108" t="s">
        <v>146</v>
      </c>
      <c r="B4" s="93" t="s">
        <v>147</v>
      </c>
      <c r="C4" s="94">
        <f>C5</f>
        <v>0</v>
      </c>
      <c r="D4" s="94">
        <f>D5</f>
        <v>0</v>
      </c>
      <c r="E4" s="109"/>
    </row>
    <row r="5" spans="1:5" ht="15.75" x14ac:dyDescent="0.25">
      <c r="A5" s="110"/>
      <c r="B5" s="95" t="s">
        <v>143</v>
      </c>
      <c r="C5" s="96">
        <v>0</v>
      </c>
      <c r="D5" s="135">
        <v>0</v>
      </c>
      <c r="E5" s="111">
        <v>373713</v>
      </c>
    </row>
    <row r="6" spans="1:5" ht="15.75" x14ac:dyDescent="0.25">
      <c r="A6" s="112"/>
      <c r="B6" s="95" t="s">
        <v>216</v>
      </c>
      <c r="C6" s="96">
        <v>0</v>
      </c>
      <c r="D6" s="135">
        <v>0</v>
      </c>
      <c r="E6" s="111"/>
    </row>
    <row r="7" spans="1:5" ht="15.75" x14ac:dyDescent="0.25">
      <c r="A7" s="113" t="s">
        <v>148</v>
      </c>
      <c r="B7" s="97" t="s">
        <v>217</v>
      </c>
      <c r="C7" s="94">
        <f>C8+C9+C10+C11+C12</f>
        <v>5971699</v>
      </c>
      <c r="D7" s="94">
        <f>D8+D9+D10+D11+D12</f>
        <v>5971699</v>
      </c>
      <c r="E7" s="109">
        <f>SUM(E8:E13)</f>
        <v>4472700</v>
      </c>
    </row>
    <row r="8" spans="1:5" ht="15.75" x14ac:dyDescent="0.25">
      <c r="A8" s="114"/>
      <c r="B8" s="98" t="s">
        <v>218</v>
      </c>
      <c r="C8" s="96">
        <v>3882299</v>
      </c>
      <c r="D8" s="135">
        <v>3882299</v>
      </c>
      <c r="E8" s="111">
        <v>3882300</v>
      </c>
    </row>
    <row r="9" spans="1:5" ht="15.75" x14ac:dyDescent="0.25">
      <c r="A9" s="114"/>
      <c r="B9" s="98" t="s">
        <v>219</v>
      </c>
      <c r="C9" s="96">
        <v>764400</v>
      </c>
      <c r="D9" s="135">
        <v>764400</v>
      </c>
      <c r="E9" s="111">
        <v>382200</v>
      </c>
    </row>
    <row r="10" spans="1:5" ht="15.75" x14ac:dyDescent="0.25">
      <c r="A10" s="115"/>
      <c r="B10" s="98" t="s">
        <v>220</v>
      </c>
      <c r="C10" s="96">
        <v>125000</v>
      </c>
      <c r="D10" s="135">
        <v>125000</v>
      </c>
      <c r="E10" s="111"/>
    </row>
    <row r="11" spans="1:5" ht="15.75" x14ac:dyDescent="0.25">
      <c r="A11" s="116"/>
      <c r="B11" s="99" t="s">
        <v>221</v>
      </c>
      <c r="C11" s="96">
        <v>100000</v>
      </c>
      <c r="D11" s="135">
        <v>100000</v>
      </c>
      <c r="E11" s="111">
        <v>50000</v>
      </c>
    </row>
    <row r="12" spans="1:5" ht="15.75" x14ac:dyDescent="0.25">
      <c r="A12" s="116"/>
      <c r="B12" s="99" t="s">
        <v>222</v>
      </c>
      <c r="C12" s="96">
        <v>1100000</v>
      </c>
      <c r="D12" s="135">
        <v>1100000</v>
      </c>
      <c r="E12" s="111"/>
    </row>
    <row r="13" spans="1:5" ht="15.75" x14ac:dyDescent="0.25">
      <c r="B13" s="136" t="s">
        <v>229</v>
      </c>
      <c r="C13" s="138"/>
      <c r="D13" s="138"/>
      <c r="E13" s="137">
        <v>158200</v>
      </c>
    </row>
    <row r="14" spans="1:5" ht="15.75" x14ac:dyDescent="0.25">
      <c r="A14" s="113" t="s">
        <v>150</v>
      </c>
      <c r="B14" s="97" t="s">
        <v>223</v>
      </c>
      <c r="C14" s="94">
        <f>SUM(C15:C16)</f>
        <v>1100000</v>
      </c>
      <c r="D14" s="94">
        <f>SUM(D15:D16)</f>
        <v>1100000</v>
      </c>
      <c r="E14" s="109">
        <f>SUM(E15:E16)</f>
        <v>400000</v>
      </c>
    </row>
    <row r="15" spans="1:5" ht="15.75" x14ac:dyDescent="0.25">
      <c r="A15" s="116"/>
      <c r="B15" s="100" t="s">
        <v>224</v>
      </c>
      <c r="C15" s="101">
        <v>100000</v>
      </c>
      <c r="D15" s="101">
        <v>100000</v>
      </c>
      <c r="E15" s="117"/>
    </row>
    <row r="16" spans="1:5" ht="15.75" x14ac:dyDescent="0.25">
      <c r="A16" s="116"/>
      <c r="B16" s="100" t="s">
        <v>225</v>
      </c>
      <c r="C16" s="101">
        <v>1000000</v>
      </c>
      <c r="D16" s="101">
        <v>1000000</v>
      </c>
      <c r="E16" s="117">
        <v>400000</v>
      </c>
    </row>
    <row r="17" spans="1:5" ht="15.75" x14ac:dyDescent="0.25">
      <c r="A17" s="118" t="s">
        <v>154</v>
      </c>
      <c r="B17" s="102" t="s">
        <v>155</v>
      </c>
      <c r="C17" s="103">
        <f>C18</f>
        <v>42018147</v>
      </c>
      <c r="D17" s="103">
        <f>D18</f>
        <v>42018147</v>
      </c>
      <c r="E17" s="119"/>
    </row>
    <row r="18" spans="1:5" ht="15.75" x14ac:dyDescent="0.25">
      <c r="A18" s="120"/>
      <c r="B18" s="104" t="s">
        <v>152</v>
      </c>
      <c r="C18" s="105">
        <v>42018147</v>
      </c>
      <c r="D18" s="105">
        <v>42018147</v>
      </c>
      <c r="E18" s="121"/>
    </row>
    <row r="19" spans="1:5" ht="18.75" x14ac:dyDescent="0.3">
      <c r="A19" s="122" t="s">
        <v>156</v>
      </c>
      <c r="B19" s="106" t="s">
        <v>226</v>
      </c>
      <c r="C19" s="107">
        <f>C4+C7+C14+C17</f>
        <v>49089846</v>
      </c>
      <c r="D19" s="107">
        <f>D4+D7+D14+D17</f>
        <v>49089846</v>
      </c>
      <c r="E19" s="123"/>
    </row>
    <row r="20" spans="1:5" ht="15.75" x14ac:dyDescent="0.25">
      <c r="A20" s="118" t="s">
        <v>170</v>
      </c>
      <c r="B20" s="102" t="s">
        <v>227</v>
      </c>
      <c r="C20" s="103"/>
      <c r="D20" s="103"/>
      <c r="E20" s="119"/>
    </row>
    <row r="21" spans="1:5" ht="38.25" thickBot="1" x14ac:dyDescent="0.35">
      <c r="A21" s="124" t="s">
        <v>172</v>
      </c>
      <c r="B21" s="125" t="s">
        <v>228</v>
      </c>
      <c r="C21" s="126">
        <f>C20</f>
        <v>0</v>
      </c>
      <c r="D21" s="107">
        <f>D20</f>
        <v>0</v>
      </c>
      <c r="E21" s="127"/>
    </row>
  </sheetData>
  <mergeCells count="3">
    <mergeCell ref="A1:A3"/>
    <mergeCell ref="B2:B3"/>
    <mergeCell ref="D2:D3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Globál</vt:lpstr>
      <vt:lpstr>Önkormányzat</vt:lpstr>
      <vt:lpstr>Óvoda</vt:lpstr>
      <vt:lpstr>Beruházás, felújítás</vt:lpstr>
      <vt:lpstr>Működési, felhalmozási c. kiadá</vt:lpstr>
      <vt:lpstr>'Beruházás, felújítás'!Nyomtatási_terület</vt:lpstr>
      <vt:lpstr>Globál!Nyomtatási_terület</vt:lpstr>
      <vt:lpstr>Óvoda!Nyomtatási_terület</vt:lpstr>
      <vt:lpstr>Önkormányzat!Nyomtatási_terület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Burda Brigitta</dc:creator>
  <cp:lastModifiedBy>Világi Ariella</cp:lastModifiedBy>
  <dcterms:created xsi:type="dcterms:W3CDTF">2026-06-16T13:41:04Z</dcterms:created>
  <dcterms:modified xsi:type="dcterms:W3CDTF">2026-09-10T12:27:27Z</dcterms:modified>
</cp:coreProperties>
</file>